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ody-\iCloudDrive\"/>
    </mc:Choice>
  </mc:AlternateContent>
  <bookViews>
    <workbookView xWindow="0" yWindow="0" windowWidth="0" windowHeight="0"/>
  </bookViews>
  <sheets>
    <sheet name="Rekapitulace stavby" sheetId="1" r:id="rId1"/>
    <sheet name="240307.13 - Tenisové kurty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'240307.13 - Tenisové kurty'!$C$91:$K$237</definedName>
    <definedName name="_xlnm.Print_Area" localSheetId="1">'240307.13 - Tenisové kurty'!$C$4:$J$39,'240307.13 - Tenisové kurty'!$C$45:$J$73,'240307.13 - Tenisové kurty'!$C$79:$K$237</definedName>
    <definedName name="_xlnm.Print_Titles" localSheetId="1">'240307.13 - Tenisové kurty'!$91:$91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229"/>
  <c r="BH229"/>
  <c r="BG229"/>
  <c r="BF229"/>
  <c r="T229"/>
  <c r="T228"/>
  <c r="R229"/>
  <c r="R228"/>
  <c r="P229"/>
  <c r="P228"/>
  <c r="BI223"/>
  <c r="BH223"/>
  <c r="BG223"/>
  <c r="BF223"/>
  <c r="T223"/>
  <c r="T222"/>
  <c r="T221"/>
  <c r="R223"/>
  <c r="R222"/>
  <c r="R221"/>
  <c r="P223"/>
  <c r="P222"/>
  <c r="P221"/>
  <c r="BI214"/>
  <c r="BH214"/>
  <c r="BG214"/>
  <c r="BF214"/>
  <c r="T214"/>
  <c r="R214"/>
  <c r="P214"/>
  <c r="BI211"/>
  <c r="BH211"/>
  <c r="BG211"/>
  <c r="BF211"/>
  <c r="T211"/>
  <c r="R211"/>
  <c r="P211"/>
  <c r="BI206"/>
  <c r="BH206"/>
  <c r="BG206"/>
  <c r="BF206"/>
  <c r="T206"/>
  <c r="R206"/>
  <c r="P206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1"/>
  <c r="BH191"/>
  <c r="BG191"/>
  <c r="BF191"/>
  <c r="T191"/>
  <c r="R191"/>
  <c r="P191"/>
  <c r="BI186"/>
  <c r="BH186"/>
  <c r="BG186"/>
  <c r="BF186"/>
  <c r="T186"/>
  <c r="R186"/>
  <c r="P186"/>
  <c r="BI183"/>
  <c r="BH183"/>
  <c r="BG183"/>
  <c r="BF183"/>
  <c r="T183"/>
  <c r="T182"/>
  <c r="R183"/>
  <c r="R182"/>
  <c r="P183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6"/>
  <c r="BH136"/>
  <c r="BG136"/>
  <c r="BF136"/>
  <c r="T136"/>
  <c r="R136"/>
  <c r="P136"/>
  <c r="BI134"/>
  <c r="BH134"/>
  <c r="BG134"/>
  <c r="BF134"/>
  <c r="T134"/>
  <c r="R134"/>
  <c r="P134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7"/>
  <c r="BH117"/>
  <c r="BG117"/>
  <c r="BF117"/>
  <c r="T117"/>
  <c r="R117"/>
  <c r="P117"/>
  <c r="BI112"/>
  <c r="BH112"/>
  <c r="BG112"/>
  <c r="BF112"/>
  <c r="T112"/>
  <c r="R112"/>
  <c r="P112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5"/>
  <c r="BH95"/>
  <c r="BG95"/>
  <c r="BF95"/>
  <c r="T95"/>
  <c r="R95"/>
  <c r="P95"/>
  <c r="J89"/>
  <c r="J88"/>
  <c r="F88"/>
  <c r="F86"/>
  <c r="E84"/>
  <c r="J55"/>
  <c r="J54"/>
  <c r="F54"/>
  <c r="F52"/>
  <c r="E50"/>
  <c r="J18"/>
  <c r="E18"/>
  <c r="F89"/>
  <c r="J17"/>
  <c r="J12"/>
  <c r="J52"/>
  <c r="E7"/>
  <c r="E82"/>
  <c i="1" r="L50"/>
  <c r="AM50"/>
  <c r="AM49"/>
  <c r="L49"/>
  <c r="AM47"/>
  <c r="L47"/>
  <c r="L45"/>
  <c r="L44"/>
  <c i="2" r="BK144"/>
  <c r="J140"/>
  <c r="BK202"/>
  <c r="J127"/>
  <c r="J106"/>
  <c r="BK191"/>
  <c r="BK180"/>
  <c r="J100"/>
  <c r="BK156"/>
  <c r="BK124"/>
  <c r="J152"/>
  <c r="J223"/>
  <c r="J142"/>
  <c r="BK197"/>
  <c r="J186"/>
  <c r="BK160"/>
  <c r="BK186"/>
  <c r="J164"/>
  <c r="BK166"/>
  <c r="BK176"/>
  <c r="J170"/>
  <c r="BK100"/>
  <c r="BK117"/>
  <c r="BK223"/>
  <c r="J144"/>
  <c r="BK112"/>
  <c r="BK162"/>
  <c r="BK172"/>
  <c r="J150"/>
  <c r="J162"/>
  <c r="BK146"/>
  <c r="BK127"/>
  <c r="BK211"/>
  <c r="BK154"/>
  <c r="BK200"/>
  <c r="J168"/>
  <c r="BK106"/>
  <c r="BK136"/>
  <c r="J154"/>
  <c r="J214"/>
  <c r="BK152"/>
  <c r="J121"/>
  <c r="J206"/>
  <c r="BK95"/>
  <c r="J211"/>
  <c r="J200"/>
  <c r="BK148"/>
  <c r="J95"/>
  <c r="J172"/>
  <c r="BK142"/>
  <c r="J178"/>
  <c r="BK103"/>
  <c r="J146"/>
  <c r="J180"/>
  <c r="J229"/>
  <c r="J124"/>
  <c r="J134"/>
  <c r="J158"/>
  <c r="J197"/>
  <c r="J176"/>
  <c r="J191"/>
  <c r="BK121"/>
  <c r="J103"/>
  <c r="BK134"/>
  <c r="J174"/>
  <c r="J148"/>
  <c r="BK229"/>
  <c r="BK164"/>
  <c r="J166"/>
  <c r="J136"/>
  <c r="BK174"/>
  <c r="BK183"/>
  <c r="BK158"/>
  <c r="BK168"/>
  <c r="BK214"/>
  <c r="J156"/>
  <c i="1" r="AS54"/>
  <c i="2" r="J160"/>
  <c r="J183"/>
  <c r="BK150"/>
  <c r="J202"/>
  <c r="BK170"/>
  <c r="BK178"/>
  <c r="BK140"/>
  <c r="BK206"/>
  <c r="J117"/>
  <c r="J112"/>
  <c l="1" r="P111"/>
  <c r="BK133"/>
  <c r="J133"/>
  <c r="J64"/>
  <c r="P133"/>
  <c r="R133"/>
  <c r="T133"/>
  <c r="BK185"/>
  <c r="J185"/>
  <c r="J67"/>
  <c r="P94"/>
  <c r="P93"/>
  <c r="BK111"/>
  <c r="J111"/>
  <c r="J62"/>
  <c r="P139"/>
  <c r="T185"/>
  <c r="T196"/>
  <c r="T205"/>
  <c r="BK94"/>
  <c r="BK93"/>
  <c r="J93"/>
  <c r="J60"/>
  <c r="R111"/>
  <c r="BK139"/>
  <c r="J139"/>
  <c r="J65"/>
  <c r="P185"/>
  <c r="P196"/>
  <c r="P205"/>
  <c r="R94"/>
  <c r="R93"/>
  <c r="T94"/>
  <c r="R139"/>
  <c r="BK196"/>
  <c r="J196"/>
  <c r="J68"/>
  <c r="BK205"/>
  <c r="J205"/>
  <c r="J69"/>
  <c r="T111"/>
  <c r="T139"/>
  <c r="R185"/>
  <c r="R196"/>
  <c r="R205"/>
  <c r="BK182"/>
  <c r="J182"/>
  <c r="J66"/>
  <c r="BK222"/>
  <c r="J222"/>
  <c r="J71"/>
  <c r="BK228"/>
  <c r="J228"/>
  <c r="J72"/>
  <c r="J86"/>
  <c r="BE95"/>
  <c r="BE150"/>
  <c r="BE152"/>
  <c r="BE156"/>
  <c r="BE162"/>
  <c r="BE164"/>
  <c r="E48"/>
  <c r="BE168"/>
  <c r="BE170"/>
  <c r="BE197"/>
  <c r="BE200"/>
  <c r="BE206"/>
  <c r="BE211"/>
  <c r="F55"/>
  <c r="BE124"/>
  <c r="BE127"/>
  <c r="BE158"/>
  <c r="BE160"/>
  <c r="BE174"/>
  <c r="BE176"/>
  <c r="BE202"/>
  <c r="BE214"/>
  <c r="BE103"/>
  <c r="BE134"/>
  <c r="BE136"/>
  <c r="BE166"/>
  <c r="BE172"/>
  <c r="BE178"/>
  <c r="BE180"/>
  <c r="BE100"/>
  <c r="BE112"/>
  <c r="BE117"/>
  <c r="BE121"/>
  <c r="BE144"/>
  <c r="BE146"/>
  <c r="BE148"/>
  <c r="BE191"/>
  <c r="BE223"/>
  <c r="BE229"/>
  <c r="BE106"/>
  <c r="BE142"/>
  <c r="BE183"/>
  <c r="BE140"/>
  <c r="BE154"/>
  <c r="BE186"/>
  <c r="F34"/>
  <c i="1" r="BA55"/>
  <c r="BA54"/>
  <c r="AW54"/>
  <c r="AK30"/>
  <c i="2" r="F37"/>
  <c i="1" r="BD55"/>
  <c r="BD54"/>
  <c r="W33"/>
  <c i="2" r="F36"/>
  <c i="1" r="BC55"/>
  <c r="BC54"/>
  <c r="W32"/>
  <c i="2" r="J34"/>
  <c i="1" r="AW55"/>
  <c i="2" r="F35"/>
  <c i="1" r="BB55"/>
  <c r="BB54"/>
  <c r="W31"/>
  <c i="2" l="1" r="T132"/>
  <c r="T93"/>
  <c r="R132"/>
  <c r="R92"/>
  <c r="P132"/>
  <c r="P92"/>
  <c i="1" r="AU55"/>
  <c i="2" r="J94"/>
  <c r="J61"/>
  <c r="BK132"/>
  <c r="J132"/>
  <c r="J63"/>
  <c r="BK221"/>
  <c r="J221"/>
  <c r="J70"/>
  <c i="1" r="W30"/>
  <c i="2" r="F33"/>
  <c i="1" r="AZ55"/>
  <c r="AZ54"/>
  <c r="AV54"/>
  <c r="AK29"/>
  <c r="AX54"/>
  <c r="AY54"/>
  <c i="2" r="J33"/>
  <c i="1" r="AV55"/>
  <c r="AT55"/>
  <c r="AU54"/>
  <c i="2" l="1" r="T92"/>
  <c r="BK92"/>
  <c r="J92"/>
  <c r="J59"/>
  <c i="1" r="W29"/>
  <c r="AT54"/>
  <c i="2" l="1" r="J30"/>
  <c i="1" r="AG55"/>
  <c r="AG54"/>
  <c r="AK26"/>
  <c r="AK35"/>
  <c l="1" r="AN54"/>
  <c i="2" r="J39"/>
  <c i="1"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<sst xmlns="http://schemas.openxmlformats.org/spreadsheetml/2006/main">
  <si>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</si>
  <si>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</si>
  <si>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</si>
  <si>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</si>
  <si>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</si>
  <si>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{be1e2039-6f7a-4d8e-82aa-e30013a473f8}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</si>
  <si>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</si>
  <si>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</si>
  <si>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</si>
  <si>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</si>
  <si>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</si>
  <si>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</si>
  <si>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</si>
  <si>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</si>
  <si>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240307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</si>
  <si>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</si>
  <si>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</si>
  <si>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FVE systém v objektech Města Tachova</t>
  </si>
  <si>
    <t>KSO:</t>
  </si>
  <si>
    <t/>
  </si>
  <si>
    <t>CC-CZ:</t>
  </si>
  <si>
    <t>Místo:</t>
  </si>
  <si>
    <t>Tachov</t>
  </si>
  <si>
    <t>Datum:</t>
  </si>
  <si>
    <t>5. 3. 2025</t>
  </si>
  <si>
    <t>Zadavatel:</t>
  </si>
  <si>
    <t>IČ:</t>
  </si>
  <si>
    <t>00260231</t>
  </si>
  <si>
    <t>Město Tachov</t>
  </si>
  <si>
    <t>DIČ:</t>
  </si>
  <si>
    <t>Účastník:</t>
  </si>
  <si>
    <t>Vyplň údaj</t>
  </si>
  <si>
    <t>Projektant:</t>
  </si>
  <si>
    <t>64825663</t>
  </si>
  <si>
    <t>S P I R A L spol. s r. o.</t>
  </si>
  <si>
    <t>CZ64825663</t>
  </si>
  <si>
    <t>True</t>
  </si>
  <si>
    <t>Zpracovatel:</t>
  </si>
  <si>
    <t>ing. Pavel Kodýtek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</si>
  <si>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</si>
  <si>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</si>
  <si>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</si>
  <si>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</si>
  <si>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</si>
  <si>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</si>
  <si>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</si>
  <si>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</si>
  <si>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</si>
  <si>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</si>
  <si>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</si>
  <si>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</si>
  <si>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</si>
  <si>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</si>
  <si>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</si>
  <si>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</si>
  <si>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</si>
  <si>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</si>
  <si>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</si>
  <si>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</si>
  <si>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</si>
  <si>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</si>
  <si>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</si>
  <si>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</si>
  <si>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</si>
  <si>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</si>
  <si>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</si>
  <si>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</si>
  <si>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</si>
  <si>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</si>
  <si>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</si>
  <si>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</si>
  <si>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</si>
  <si>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</si>
  <si>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</si>
  <si>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</si>
  <si>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</si>
  <si>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</si>
  <si>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</si>
  <si>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</si>
  <si>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</si>
  <si>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240307.13</t>
  </si>
  <si>
    <t>Tenisové kurty</t>
  </si>
  <si>
    <t>STA</t>
  </si>
  <si>
    <t>1</t>
  </si>
  <si>
    <t>{636d17eb-e9ad-4421-9264-825790dbbd6e}</t>
  </si>
  <si>
    <t>2</t>
  </si>
  <si>
    <t>KRYCÍ LIST SOUPISU PRACÍ</t>
  </si>
  <si>
    <t>Objekt:</t>
  </si>
  <si>
    <t>240307.13 - Tenisové kurty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</si>
  <si>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</si>
  <si>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</si>
  <si>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</si>
  <si>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</si>
  <si>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</si>
  <si>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</si>
  <si>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</si>
  <si>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>PSV - Práce a dodávky PSV</t>
  </si>
  <si>
    <t xml:space="preserve">    727 - Zdravotechnika - protipožární ochrana</t>
  </si>
  <si>
    <t xml:space="preserve">    741 - Elektroinstalace - FVE</t>
  </si>
  <si>
    <t xml:space="preserve">    742 - Elektroinstalace - slaboproud</t>
  </si>
  <si>
    <t xml:space="preserve">    766 - Konstrukce truhlářské</t>
  </si>
  <si>
    <t xml:space="preserve">    767 - Konstrukce zámečnické</t>
  </si>
  <si>
    <t xml:space="preserve">    784 - Dokončovací práce - malby a tapety</t>
  </si>
  <si>
    <t>VRN - Vedlejší rozpočtové náklady</t>
  </si>
  <si>
    <t xml:space="preserve">    VRN1 - Průzkumné, zeměměřičské a projektové práce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</si>
  <si>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</si>
  <si>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</si>
  <si>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</si>
  <si>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</si>
  <si>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</si>
  <si>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</si>
  <si>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</si>
  <si>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</si>
  <si>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</si>
  <si>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</si>
  <si>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</si>
  <si>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</si>
  <si>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</si>
  <si>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</si>
  <si>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</si>
  <si>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</si>
  <si>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</si>
  <si>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</si>
  <si>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</si>
  <si>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</si>
  <si>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611131101</t>
  </si>
  <si>
    <t>Cementový postřik vnitřních stropů nanášený celoplošně ručně</t>
  </si>
  <si>
    <t>m2</t>
  </si>
  <si>
    <t>CS ÚRS 2025 02</t>
  </si>
  <si>
    <t>4</t>
  </si>
  <si>
    <t>1971914709</t>
  </si>
  <si>
    <t>PP</t>
  </si>
  <si>
    <t>Podkladní a spojovací vrstva vnitřních omítaných ploch cementový postřik nanášený ručně celoplošně stropů</t>
  </si>
  <si>
    <t>Online PSC</t>
  </si>
  <si>
    <t>https://podminky.urs.cz/item/CS_URS_2025_02/611131101</t>
  </si>
  <si>
    <t>VV</t>
  </si>
  <si>
    <t>sklad</t>
  </si>
  <si>
    <t>1,65*2,85</t>
  </si>
  <si>
    <t>611131121</t>
  </si>
  <si>
    <t>Penetrační disperzní nátěr vnitřních stropů nanášený ručně</t>
  </si>
  <si>
    <t>-602885097</t>
  </si>
  <si>
    <t>Podkladní a spojovací vrstva vnitřních omítaných ploch penetrace disperzní nanášená ručně stropů</t>
  </si>
  <si>
    <t>https://podminky.urs.cz/item/CS_URS_2025_02/611131121</t>
  </si>
  <si>
    <t>3</t>
  </si>
  <si>
    <t>611321141</t>
  </si>
  <si>
    <t>Vápenocementová omítka štuková dvouvrstvá vnitřních stropů rovných nanášená ručně</t>
  </si>
  <si>
    <t>1677105254</t>
  </si>
  <si>
    <t>Omítka vápenocementová vnitřních ploch nanášená ručně dvouvrstvá, tloušťky jádrové omítky do 10 mm a tloušťky štuku do 3 mm štuková vodorovných konstrukcí stropů rovných</t>
  </si>
  <si>
    <t>https://podminky.urs.cz/item/CS_URS_2025_02/611321141</t>
  </si>
  <si>
    <t>619995001</t>
  </si>
  <si>
    <t>Začištění omítek kolem oken, dveří, podlah nebo obkladů</t>
  </si>
  <si>
    <t>m</t>
  </si>
  <si>
    <t>-469972066</t>
  </si>
  <si>
    <t>Začištění omítek (s dodáním hmot) kolem oken, dveří, podlah, obkladů apod.</t>
  </si>
  <si>
    <t>https://podminky.urs.cz/item/CS_URS_2025_02/619995001</t>
  </si>
  <si>
    <t>začištění fasády a vnitřních ploch po provedení prostupu - odhad množství</t>
  </si>
  <si>
    <t>5,0</t>
  </si>
  <si>
    <t>9</t>
  </si>
  <si>
    <t>Ostatní konstrukce a práce, bourání</t>
  </si>
  <si>
    <t>5</t>
  </si>
  <si>
    <t>941211111</t>
  </si>
  <si>
    <t>Montáž lešení řadového rámového lehkého zatížení do 200 kg/m2 š od 0,6 do 0,9 m v do 10 m</t>
  </si>
  <si>
    <t>-1420363080</t>
  </si>
  <si>
    <t>Lešení řadové rámové lehké pracovní s podlahami s provozním zatížením tř. 3 do 200 kg/m2 šířky tř. SW06 od 0,6 do 0,9 m výšky do 10 m montáž</t>
  </si>
  <si>
    <t>https://podminky.urs.cz/item/CS_URS_2025_02/941211111</t>
  </si>
  <si>
    <t>pomocné lešení pro montáž FVE na střechu a provedení zesílení střešního pláště</t>
  </si>
  <si>
    <t>22,65*3,0</t>
  </si>
  <si>
    <t>941211211</t>
  </si>
  <si>
    <t>Příplatek k lešení řadovému rámovému lehkému do 200 kg/m2 š od 0,6 do 0,9 m v do 10 m za každý den použití</t>
  </si>
  <si>
    <t>744770809</t>
  </si>
  <si>
    <t>Lešení řadové rámové lehké pracovní s podlahami s provozním zatížením tř. 3 do 200 kg/m2 šířky tř. SW06 od 0,6 do 0,9 m výšky do 10 m příplatek za každý den použití</t>
  </si>
  <si>
    <t>https://podminky.urs.cz/item/CS_URS_2025_02/941211211</t>
  </si>
  <si>
    <t>67,95*4 'Přepočtené koeficientem množství</t>
  </si>
  <si>
    <t>7</t>
  </si>
  <si>
    <t>941211811</t>
  </si>
  <si>
    <t>Demontáž lešení řadového rámového lehkého zatížení do 200 kg/m2 š od 0,6 do 0,9 m v do 10 m</t>
  </si>
  <si>
    <t>371037912</t>
  </si>
  <si>
    <t>Lešení řadové rámové lehké pracovní s podlahami s provozním zatížením tř. 3 do 200 kg/m2 šířky tř. SW06 od 0,6 do 0,9 m výšky do 10 m demontáž</t>
  </si>
  <si>
    <t>https://podminky.urs.cz/item/CS_URS_2025_02/941211811</t>
  </si>
  <si>
    <t>8</t>
  </si>
  <si>
    <t>949101111</t>
  </si>
  <si>
    <t>Lešení pomocné pro objekty pozemních staveb s lešeňovou podlahou v do 1,9 m zatížení do 150 kg/m2</t>
  </si>
  <si>
    <t>-836210176</t>
  </si>
  <si>
    <t>Lešení pomocné pracovní pro objekty pozemních staveb pro zatížení do 150 kg/m2, o výšce lešeňové podlahy do 1,9 m</t>
  </si>
  <si>
    <t>https://podminky.urs.cz/item/CS_URS_2025_02/949101111</t>
  </si>
  <si>
    <t>971033341</t>
  </si>
  <si>
    <t>Vybourání otvorů ve zdivu cihelném pl do 0,09 m2 na MVC nebo MV tl do 300 mm</t>
  </si>
  <si>
    <t>kus</t>
  </si>
  <si>
    <t>1327486099</t>
  </si>
  <si>
    <t>Vybourání otvorů ve zdivu základovém nebo nadzákladovém z cihel, tvárnic, příčkovek z cihel pálených na maltu vápennou nebo vápenocementovou plochy do 0,09 m2, tl. do 300 mm</t>
  </si>
  <si>
    <t>https://podminky.urs.cz/item/CS_URS_2025_02/971033341</t>
  </si>
  <si>
    <t>vč. likvidace odpadu</t>
  </si>
  <si>
    <t>PSV</t>
  </si>
  <si>
    <t>Práce a dodávky PSV</t>
  </si>
  <si>
    <t>727</t>
  </si>
  <si>
    <t>Zdravotechnika - protipožární ochrana</t>
  </si>
  <si>
    <t>10</t>
  </si>
  <si>
    <t>7272121-R</t>
  </si>
  <si>
    <t>Protipožární trubní ucpávky kabelového svazku prostup stěnou požární odolnost EI 90 D 50 mm</t>
  </si>
  <si>
    <t>16</t>
  </si>
  <si>
    <t>1541185888</t>
  </si>
  <si>
    <t>11</t>
  </si>
  <si>
    <t>998727101</t>
  </si>
  <si>
    <t>Přesun hmot tonážní pro protipožární ochranu v objektech v do 6 m</t>
  </si>
  <si>
    <t>t</t>
  </si>
  <si>
    <t>1163160378</t>
  </si>
  <si>
    <t>Přesun hmot pro protipožární ochranu stanovený z hmotnosti přesunovaného materiálu vodorovná dopravní vzdálenost do 50 m základní v objektech výšky do 6 m</t>
  </si>
  <si>
    <t>https://podminky.urs.cz/item/CS_URS_2025_02/998727101</t>
  </si>
  <si>
    <t>741</t>
  </si>
  <si>
    <t>Elektroinstalace - FVE</t>
  </si>
  <si>
    <t>74172-R01</t>
  </si>
  <si>
    <t>FV panel o min. výkonu 500Wp mono black, max. rozměr 2100 x 1140 x 35</t>
  </si>
  <si>
    <t>ks</t>
  </si>
  <si>
    <t>1641793564</t>
  </si>
  <si>
    <t>13</t>
  </si>
  <si>
    <t>74172-R02</t>
  </si>
  <si>
    <t xml:space="preserve">Hybridní střídač  – 15.0 , třifázový střídač , WIFI interfacem + EZ METER</t>
  </si>
  <si>
    <t>-1108553514</t>
  </si>
  <si>
    <t>Hybridní střídač – 15.0 , třifázový střídač , WIFI interfacem + EZ METER</t>
  </si>
  <si>
    <t>14</t>
  </si>
  <si>
    <t>74172-R03</t>
  </si>
  <si>
    <t xml:space="preserve">Baterie  - řídící BMS</t>
  </si>
  <si>
    <t>1017160331</t>
  </si>
  <si>
    <t>Baterie - řídící BMS</t>
  </si>
  <si>
    <t>15</t>
  </si>
  <si>
    <t>74172-R04</t>
  </si>
  <si>
    <t xml:space="preserve">Baterie o výkonu 17,75 kWh s minimální využitelnou kapacitou 14,20  kWh</t>
  </si>
  <si>
    <t>-1659726446</t>
  </si>
  <si>
    <t>Baterie o výkonu 17,75 kWh s minimální využitelnou kapacitou 14,20 kWh</t>
  </si>
  <si>
    <t>74172-R05</t>
  </si>
  <si>
    <t>Optimizéry výkonu ( pro zvýhodnění výkonu)</t>
  </si>
  <si>
    <t>-1501485491</t>
  </si>
  <si>
    <t>17</t>
  </si>
  <si>
    <t>74172-R06</t>
  </si>
  <si>
    <t>Řídíci jednotka pro optimalizaci výkonu</t>
  </si>
  <si>
    <t>-651608446</t>
  </si>
  <si>
    <t>18</t>
  </si>
  <si>
    <t>74172-R07</t>
  </si>
  <si>
    <t>Nosná konstrukce,ukotvení, hliníkový profil, úchyty U, Z</t>
  </si>
  <si>
    <t>1292166432</t>
  </si>
  <si>
    <t>19</t>
  </si>
  <si>
    <t>74172-R08</t>
  </si>
  <si>
    <t>Připojení panelů do měničů , kabeláže a příslušenství DC</t>
  </si>
  <si>
    <t>1827186467</t>
  </si>
  <si>
    <t>20</t>
  </si>
  <si>
    <t>74172-R09</t>
  </si>
  <si>
    <t>Rac rozvaděče , včetně vybavení</t>
  </si>
  <si>
    <t>-1011369896</t>
  </si>
  <si>
    <t>74172-R10</t>
  </si>
  <si>
    <t>Rdc rozvaděče , včetně vybavení</t>
  </si>
  <si>
    <t>-1936791752</t>
  </si>
  <si>
    <t>22</t>
  </si>
  <si>
    <t>74172-R11</t>
  </si>
  <si>
    <t xml:space="preserve">Instalace nosné konstrukce, včetně  panelů</t>
  </si>
  <si>
    <t>-576930911</t>
  </si>
  <si>
    <t>Instalace nosné konstrukce, včetně panelů</t>
  </si>
  <si>
    <t>23</t>
  </si>
  <si>
    <t>74172-R12</t>
  </si>
  <si>
    <t>Doprava a přesun hmot materiálových nákladů</t>
  </si>
  <si>
    <t>-252527483</t>
  </si>
  <si>
    <t>24</t>
  </si>
  <si>
    <t>74172-R13</t>
  </si>
  <si>
    <t>Revize el. zařízení, Hromosvod</t>
  </si>
  <si>
    <t>71529425</t>
  </si>
  <si>
    <t>25</t>
  </si>
  <si>
    <t>74172-R14</t>
  </si>
  <si>
    <t>Projekt DSPS, Žádost o UTP</t>
  </si>
  <si>
    <t>-381704081</t>
  </si>
  <si>
    <t>26</t>
  </si>
  <si>
    <t>74172-R15</t>
  </si>
  <si>
    <t>Zařízení stavenistě + Likvidace odpadu</t>
  </si>
  <si>
    <t>84850806</t>
  </si>
  <si>
    <t>27</t>
  </si>
  <si>
    <t>74172-R16</t>
  </si>
  <si>
    <t xml:space="preserve">Fotodokumentace v elektronické  podobě ( flash disk)</t>
  </si>
  <si>
    <t>2131850579</t>
  </si>
  <si>
    <t>Fotodokumentace v elektronické podobě ( flash disk)</t>
  </si>
  <si>
    <t>28</t>
  </si>
  <si>
    <t>74172-R17</t>
  </si>
  <si>
    <t>Režijní nákladová položka , zaměření , řešení realizace – cestovné</t>
  </si>
  <si>
    <t>-1429065745</t>
  </si>
  <si>
    <t>29</t>
  </si>
  <si>
    <t>74172-R18</t>
  </si>
  <si>
    <t>Řídící modul pro komunální energetiku</t>
  </si>
  <si>
    <t>-463666047</t>
  </si>
  <si>
    <t>30</t>
  </si>
  <si>
    <t>74172-R19</t>
  </si>
  <si>
    <t>Kompletní zapojení FVE systému + instalace STOP TLAČÍTKA</t>
  </si>
  <si>
    <t>-1809975250</t>
  </si>
  <si>
    <t>31</t>
  </si>
  <si>
    <t>74172-R20</t>
  </si>
  <si>
    <t>Provedení hromosvodu a napojení na hromosvodovou soustavu podle platných norem - viz. D.1.4.1 Elektroinstalace</t>
  </si>
  <si>
    <t>-290107434</t>
  </si>
  <si>
    <t>32</t>
  </si>
  <si>
    <t>74172-R21</t>
  </si>
  <si>
    <t>Protipožární ochrana konektorů panelů a optimizérů výkonu</t>
  </si>
  <si>
    <t>-857594322</t>
  </si>
  <si>
    <t>742</t>
  </si>
  <si>
    <t>Elektroinstalace - slaboproud</t>
  </si>
  <si>
    <t>33</t>
  </si>
  <si>
    <t>7422600-R</t>
  </si>
  <si>
    <t>Dodání, montáž a zprovoznění zařízení autonomní detekce a signalizace, vč. revize a dokladu o montáži</t>
  </si>
  <si>
    <t>-1650507835</t>
  </si>
  <si>
    <t>766</t>
  </si>
  <si>
    <t>Konstrukce truhlářské</t>
  </si>
  <si>
    <t>34</t>
  </si>
  <si>
    <t>766421821</t>
  </si>
  <si>
    <t>Demontáž truhlářského obložení podhledů z palubek</t>
  </si>
  <si>
    <t>-683838345</t>
  </si>
  <si>
    <t>Demontáž obložení podhledů palubkami</t>
  </si>
  <si>
    <t>https://podminky.urs.cz/item/CS_URS_2025_02/766421821</t>
  </si>
  <si>
    <t>podhled ve skladu - vč. likvidace odpadu</t>
  </si>
  <si>
    <t>35</t>
  </si>
  <si>
    <t>766421822</t>
  </si>
  <si>
    <t>Demontáž truhlářského obložení podhledů podkladových roštů</t>
  </si>
  <si>
    <t>-2090518936</t>
  </si>
  <si>
    <t>Demontáž obložení podhledů podkladových roštů</t>
  </si>
  <si>
    <t>https://podminky.urs.cz/item/CS_URS_2025_02/766421822</t>
  </si>
  <si>
    <t>767</t>
  </si>
  <si>
    <t>Konstrukce zámečnické</t>
  </si>
  <si>
    <t>36</t>
  </si>
  <si>
    <t>767995112</t>
  </si>
  <si>
    <t>Montáž atypických zámečnických konstrukcí hmotnosti přes 5 do 10 kg</t>
  </si>
  <si>
    <t>kg</t>
  </si>
  <si>
    <t>-547754848</t>
  </si>
  <si>
    <t>Montáž ostatních atypických zámečnických konstrukcí hmotnosti přes 5 do 10 kg</t>
  </si>
  <si>
    <t>https://podminky.urs.cz/item/CS_URS_2025_02/767995112</t>
  </si>
  <si>
    <t>37</t>
  </si>
  <si>
    <t>M</t>
  </si>
  <si>
    <t>44932114</t>
  </si>
  <si>
    <t>přístroj hasicí ruční práškový nástěnný hasební schopnost 27A, 183B, C</t>
  </si>
  <si>
    <t>1458595646</t>
  </si>
  <si>
    <t>38</t>
  </si>
  <si>
    <t>998767101</t>
  </si>
  <si>
    <t>Přesun hmot tonážní pro zámečnické konstrukce v objektech v do 6 m</t>
  </si>
  <si>
    <t>2126914143</t>
  </si>
  <si>
    <t>Přesun hmot pro zámečnické konstrukce stanovený z hmotnosti přesunovaného materiálu vodorovná dopravní vzdálenost do 50 m základní v objektech výšky do 6 m</t>
  </si>
  <si>
    <t>https://podminky.urs.cz/item/CS_URS_2025_02/998767101</t>
  </si>
  <si>
    <t>784</t>
  </si>
  <si>
    <t>Dokončovací práce - malby a tapety</t>
  </si>
  <si>
    <t>39</t>
  </si>
  <si>
    <t>784111001</t>
  </si>
  <si>
    <t>Oprášení (ometení ) podkladu v místnostech v do 3,80 m</t>
  </si>
  <si>
    <t>-415349553</t>
  </si>
  <si>
    <t>Oprášení (ometení) podkladu v místnostech výšky do 3,80 m</t>
  </si>
  <si>
    <t>https://podminky.urs.cz/item/CS_URS_2025_02/784111001</t>
  </si>
  <si>
    <t>3,0*(1,65*2+2,85*2)-0,9*2,0</t>
  </si>
  <si>
    <t>40</t>
  </si>
  <si>
    <t>784181101</t>
  </si>
  <si>
    <t>Základní akrylátová jednonásobná bezbarvá penetrace podkladu v místnostech v do 3,80 m</t>
  </si>
  <si>
    <t>652058751</t>
  </si>
  <si>
    <t>Penetrace podkladu jednonásobná základní akrylátová bezbarvá v místnostech výšky do 3,80 m</t>
  </si>
  <si>
    <t>https://podminky.urs.cz/item/CS_URS_2025_02/784181101</t>
  </si>
  <si>
    <t>41</t>
  </si>
  <si>
    <t>784211111</t>
  </si>
  <si>
    <t>Dvojnásobné bílé malby ze směsí za mokra velmi dobře oděruvzdorných v místnostech v do 3,80 m</t>
  </si>
  <si>
    <t>1839156614</t>
  </si>
  <si>
    <t>Malby z malířských směsí oděruvzdorných za mokra dvojnásobné, bílé za mokra oděruvzdorné velmi dobře v místnostech výšky do 3,80 m</t>
  </si>
  <si>
    <t>https://podminky.urs.cz/item/CS_URS_2025_02/784211111</t>
  </si>
  <si>
    <t>sklad - vč. zakrytí výplní otvorů</t>
  </si>
  <si>
    <t>Součet</t>
  </si>
  <si>
    <t>VRN</t>
  </si>
  <si>
    <t>Vedlejší rozpočtové náklady</t>
  </si>
  <si>
    <t>VRN1</t>
  </si>
  <si>
    <t>Průzkumné, zeměměřičské a projektové práce</t>
  </si>
  <si>
    <t>42</t>
  </si>
  <si>
    <t>013244000</t>
  </si>
  <si>
    <t>Realizační projektová dokumentace</t>
  </si>
  <si>
    <t>soubor</t>
  </si>
  <si>
    <t>CS ÚRS 2025 01</t>
  </si>
  <si>
    <t>1024</t>
  </si>
  <si>
    <t>-1899432534</t>
  </si>
  <si>
    <t>https://podminky.urs.cz/item/CS_URS_2025_01/013244000</t>
  </si>
  <si>
    <t>v případě návrhu jiného technického řešení, vč. projednání s dotčenými orgány</t>
  </si>
  <si>
    <t>VRN9</t>
  </si>
  <si>
    <t>Ostatní náklady</t>
  </si>
  <si>
    <t>43</t>
  </si>
  <si>
    <t>091002000</t>
  </si>
  <si>
    <t>Ostatní náklady související s objektem</t>
  </si>
  <si>
    <t>1448028090</t>
  </si>
  <si>
    <t>https://podminky.urs.cz/item/CS_URS_2025_01/091002000</t>
  </si>
  <si>
    <t>dodání a umístění - výstražné a bezpečnostní značky a tabulky dle PBŘ:</t>
  </si>
  <si>
    <t>- Hlavní vypínač elektrické energie a hlavní uzávěr plynu</t>
  </si>
  <si>
    <t>- Odpojovač FVE (STOP FVE), rozvaděče FVE (případné "živé" části vedení)</t>
  </si>
  <si>
    <t>- Prostory s technologií (PV systému)</t>
  </si>
  <si>
    <t>- Nehasit vodou ani vodními PHP (rozvaděč el. energie)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</si>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</sst>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611131101" TargetMode="External" /><Relationship Id="rId2" Type="http://schemas.openxmlformats.org/officeDocument/2006/relationships/hyperlink" Target="https://podminky.urs.cz/item/CS_URS_2025_02/611131121" TargetMode="External" /><Relationship Id="rId3" Type="http://schemas.openxmlformats.org/officeDocument/2006/relationships/hyperlink" Target="https://podminky.urs.cz/item/CS_URS_2025_02/611321141" TargetMode="External" /><Relationship Id="rId4" Type="http://schemas.openxmlformats.org/officeDocument/2006/relationships/hyperlink" Target="https://podminky.urs.cz/item/CS_URS_2025_02/619995001" TargetMode="External" /><Relationship Id="rId5" Type="http://schemas.openxmlformats.org/officeDocument/2006/relationships/hyperlink" Target="https://podminky.urs.cz/item/CS_URS_2025_02/941211111" TargetMode="External" /><Relationship Id="rId6" Type="http://schemas.openxmlformats.org/officeDocument/2006/relationships/hyperlink" Target="https://podminky.urs.cz/item/CS_URS_2025_02/941211211" TargetMode="External" /><Relationship Id="rId7" Type="http://schemas.openxmlformats.org/officeDocument/2006/relationships/hyperlink" Target="https://podminky.urs.cz/item/CS_URS_2025_02/941211811" TargetMode="External" /><Relationship Id="rId8" Type="http://schemas.openxmlformats.org/officeDocument/2006/relationships/hyperlink" Target="https://podminky.urs.cz/item/CS_URS_2025_02/949101111" TargetMode="External" /><Relationship Id="rId9" Type="http://schemas.openxmlformats.org/officeDocument/2006/relationships/hyperlink" Target="https://podminky.urs.cz/item/CS_URS_2025_02/971033341" TargetMode="External" /><Relationship Id="rId10" Type="http://schemas.openxmlformats.org/officeDocument/2006/relationships/hyperlink" Target="https://podminky.urs.cz/item/CS_URS_2025_02/998727101" TargetMode="External" /><Relationship Id="rId11" Type="http://schemas.openxmlformats.org/officeDocument/2006/relationships/hyperlink" Target="https://podminky.urs.cz/item/CS_URS_2025_02/766421821" TargetMode="External" /><Relationship Id="rId12" Type="http://schemas.openxmlformats.org/officeDocument/2006/relationships/hyperlink" Target="https://podminky.urs.cz/item/CS_URS_2025_02/766421822" TargetMode="External" /><Relationship Id="rId13" Type="http://schemas.openxmlformats.org/officeDocument/2006/relationships/hyperlink" Target="https://podminky.urs.cz/item/CS_URS_2025_02/767995112" TargetMode="External" /><Relationship Id="rId14" Type="http://schemas.openxmlformats.org/officeDocument/2006/relationships/hyperlink" Target="https://podminky.urs.cz/item/CS_URS_2025_02/998767101" TargetMode="External" /><Relationship Id="rId15" Type="http://schemas.openxmlformats.org/officeDocument/2006/relationships/hyperlink" Target="https://podminky.urs.cz/item/CS_URS_2025_02/784111001" TargetMode="External" /><Relationship Id="rId16" Type="http://schemas.openxmlformats.org/officeDocument/2006/relationships/hyperlink" Target="https://podminky.urs.cz/item/CS_URS_2025_02/784181101" TargetMode="External" /><Relationship Id="rId17" Type="http://schemas.openxmlformats.org/officeDocument/2006/relationships/hyperlink" Target="https://podminky.urs.cz/item/CS_URS_2025_02/784211111" TargetMode="External" /><Relationship Id="rId18" Type="http://schemas.openxmlformats.org/officeDocument/2006/relationships/hyperlink" Target="https://podminky.urs.cz/item/CS_URS_2025_01/013244000" TargetMode="External" /><Relationship Id="rId19" Type="http://schemas.openxmlformats.org/officeDocument/2006/relationships/hyperlink" Target="https://podminky.urs.cz/item/CS_URS_2025_01/091002000" TargetMode="External" /><Relationship Id="rId2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33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35</v>
      </c>
      <c r="AO17" s="24"/>
      <c r="AP17" s="24"/>
      <c r="AQ17" s="24"/>
      <c r="AR17" s="22"/>
      <c r="BE17" s="33"/>
      <c r="BS17" s="19" t="s">
        <v>36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37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38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36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39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40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41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42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43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44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45</v>
      </c>
      <c r="E29" s="49"/>
      <c r="F29" s="34" t="s">
        <v>46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47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48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49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50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51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52</v>
      </c>
      <c r="U35" s="56"/>
      <c r="V35" s="56"/>
      <c r="W35" s="56"/>
      <c r="X35" s="58" t="s">
        <v>53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54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240307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FVE systém v objektech Města Tachova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Tachov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5. 3. 2025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Tachov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>S P I R A L spol. s r. o.</v>
      </c>
      <c r="AN49" s="66"/>
      <c r="AO49" s="66"/>
      <c r="AP49" s="66"/>
      <c r="AQ49" s="42"/>
      <c r="AR49" s="46"/>
      <c r="AS49" s="76" t="s">
        <v>55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37</v>
      </c>
      <c r="AJ50" s="42"/>
      <c r="AK50" s="42"/>
      <c r="AL50" s="42"/>
      <c r="AM50" s="75" t="str">
        <f>IF(E20="","",E20)</f>
        <v>ing. Pavel Kodýtek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56</v>
      </c>
      <c r="D52" s="89"/>
      <c r="E52" s="89"/>
      <c r="F52" s="89"/>
      <c r="G52" s="89"/>
      <c r="H52" s="90"/>
      <c r="I52" s="91" t="s">
        <v>57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58</v>
      </c>
      <c r="AH52" s="89"/>
      <c r="AI52" s="89"/>
      <c r="AJ52" s="89"/>
      <c r="AK52" s="89"/>
      <c r="AL52" s="89"/>
      <c r="AM52" s="89"/>
      <c r="AN52" s="91" t="s">
        <v>59</v>
      </c>
      <c r="AO52" s="89"/>
      <c r="AP52" s="89"/>
      <c r="AQ52" s="93" t="s">
        <v>60</v>
      </c>
      <c r="AR52" s="46"/>
      <c r="AS52" s="94" t="s">
        <v>61</v>
      </c>
      <c r="AT52" s="95" t="s">
        <v>62</v>
      </c>
      <c r="AU52" s="95" t="s">
        <v>63</v>
      </c>
      <c r="AV52" s="95" t="s">
        <v>64</v>
      </c>
      <c r="AW52" s="95" t="s">
        <v>65</v>
      </c>
      <c r="AX52" s="95" t="s">
        <v>66</v>
      </c>
      <c r="AY52" s="95" t="s">
        <v>67</v>
      </c>
      <c r="AZ52" s="95" t="s">
        <v>68</v>
      </c>
      <c r="BA52" s="95" t="s">
        <v>69</v>
      </c>
      <c r="BB52" s="95" t="s">
        <v>70</v>
      </c>
      <c r="BC52" s="95" t="s">
        <v>71</v>
      </c>
      <c r="BD52" s="96" t="s">
        <v>72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73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74</v>
      </c>
      <c r="BT54" s="111" t="s">
        <v>75</v>
      </c>
      <c r="BU54" s="112" t="s">
        <v>76</v>
      </c>
      <c r="BV54" s="111" t="s">
        <v>77</v>
      </c>
      <c r="BW54" s="111" t="s">
        <v>5</v>
      </c>
      <c r="BX54" s="111" t="s">
        <v>78</v>
      </c>
      <c r="CL54" s="111" t="s">
        <v>19</v>
      </c>
    </row>
    <row r="55" s="7" customFormat="1" ht="24.75" customHeight="1">
      <c r="A55" s="113" t="s">
        <v>79</v>
      </c>
      <c r="B55" s="114"/>
      <c r="C55" s="115"/>
      <c r="D55" s="116" t="s">
        <v>80</v>
      </c>
      <c r="E55" s="116"/>
      <c r="F55" s="116"/>
      <c r="G55" s="116"/>
      <c r="H55" s="116"/>
      <c r="I55" s="117"/>
      <c r="J55" s="116" t="s">
        <v>81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'240307.13 - Tenisové kurty'!J30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82</v>
      </c>
      <c r="AR55" s="120"/>
      <c r="AS55" s="121">
        <v>0</v>
      </c>
      <c r="AT55" s="122">
        <f>ROUND(SUM(AV55:AW55),2)</f>
        <v>0</v>
      </c>
      <c r="AU55" s="123">
        <f>'240307.13 - Tenisové kurty'!P92</f>
        <v>0</v>
      </c>
      <c r="AV55" s="122">
        <f>'240307.13 - Tenisové kurty'!J33</f>
        <v>0</v>
      </c>
      <c r="AW55" s="122">
        <f>'240307.13 - Tenisové kurty'!J34</f>
        <v>0</v>
      </c>
      <c r="AX55" s="122">
        <f>'240307.13 - Tenisové kurty'!J35</f>
        <v>0</v>
      </c>
      <c r="AY55" s="122">
        <f>'240307.13 - Tenisové kurty'!J36</f>
        <v>0</v>
      </c>
      <c r="AZ55" s="122">
        <f>'240307.13 - Tenisové kurty'!F33</f>
        <v>0</v>
      </c>
      <c r="BA55" s="122">
        <f>'240307.13 - Tenisové kurty'!F34</f>
        <v>0</v>
      </c>
      <c r="BB55" s="122">
        <f>'240307.13 - Tenisové kurty'!F35</f>
        <v>0</v>
      </c>
      <c r="BC55" s="122">
        <f>'240307.13 - Tenisové kurty'!F36</f>
        <v>0</v>
      </c>
      <c r="BD55" s="124">
        <f>'240307.13 - Tenisové kurty'!F37</f>
        <v>0</v>
      </c>
      <c r="BE55" s="7"/>
      <c r="BT55" s="125" t="s">
        <v>83</v>
      </c>
      <c r="BV55" s="125" t="s">
        <v>77</v>
      </c>
      <c r="BW55" s="125" t="s">
        <v>84</v>
      </c>
      <c r="BX55" s="125" t="s">
        <v>5</v>
      </c>
      <c r="CL55" s="125" t="s">
        <v>19</v>
      </c>
      <c r="CM55" s="125" t="s">
        <v>85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8gSnZjf1Jbr8M5TYRM6Y/Xu2jtpfTT9rCRYq0ZyLPmnl0X0qCZdLcTvdTPbm0XeWsqhmlHPyq/dL5n9c36EbLw==" hashValue="eWbzuj72UYQR5RntuyYfbl4olBAzojZxH8v5GwAyQsRHYDGHk19DdHjyRIXF9uqgO9+NnBiJWd8YKMJRFDSk5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40307.13 - Tenisové kurt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22"/>
      <c r="AT3" s="19" t="s">
        <v>85</v>
      </c>
    </row>
    <row r="4" s="1" customFormat="1" ht="24.96" customHeight="1">
      <c r="B4" s="22"/>
      <c r="D4" s="128" t="s">
        <v>86</v>
      </c>
      <c r="L4" s="22"/>
      <c r="M4" s="129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0" t="s">
        <v>16</v>
      </c>
      <c r="L6" s="22"/>
    </row>
    <row r="7" s="1" customFormat="1" ht="16.5" customHeight="1">
      <c r="B7" s="22"/>
      <c r="E7" s="131" t="str">
        <f>'Rekapitulace stavby'!K6</f>
        <v>FVE systém v objektech Města Tachova</v>
      </c>
      <c r="F7" s="130"/>
      <c r="G7" s="130"/>
      <c r="H7" s="130"/>
      <c r="L7" s="22"/>
    </row>
    <row r="8" s="2" customFormat="1" ht="12" customHeight="1">
      <c r="A8" s="40"/>
      <c r="B8" s="46"/>
      <c r="C8" s="40"/>
      <c r="D8" s="130" t="s">
        <v>87</v>
      </c>
      <c r="E8" s="40"/>
      <c r="F8" s="40"/>
      <c r="G8" s="40"/>
      <c r="H8" s="40"/>
      <c r="I8" s="40"/>
      <c r="J8" s="40"/>
      <c r="K8" s="40"/>
      <c r="L8" s="132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3" t="s">
        <v>88</v>
      </c>
      <c r="F9" s="40"/>
      <c r="G9" s="40"/>
      <c r="H9" s="40"/>
      <c r="I9" s="40"/>
      <c r="J9" s="40"/>
      <c r="K9" s="40"/>
      <c r="L9" s="132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2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0" t="s">
        <v>18</v>
      </c>
      <c r="E11" s="40"/>
      <c r="F11" s="134" t="s">
        <v>19</v>
      </c>
      <c r="G11" s="40"/>
      <c r="H11" s="40"/>
      <c r="I11" s="130" t="s">
        <v>20</v>
      </c>
      <c r="J11" s="134" t="s">
        <v>19</v>
      </c>
      <c r="K11" s="40"/>
      <c r="L11" s="132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0" t="s">
        <v>21</v>
      </c>
      <c r="E12" s="40"/>
      <c r="F12" s="134" t="s">
        <v>22</v>
      </c>
      <c r="G12" s="40"/>
      <c r="H12" s="40"/>
      <c r="I12" s="130" t="s">
        <v>23</v>
      </c>
      <c r="J12" s="135" t="str">
        <f>'Rekapitulace stavby'!AN8</f>
        <v>5. 3. 2025</v>
      </c>
      <c r="K12" s="40"/>
      <c r="L12" s="132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2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0" t="s">
        <v>25</v>
      </c>
      <c r="E14" s="40"/>
      <c r="F14" s="40"/>
      <c r="G14" s="40"/>
      <c r="H14" s="40"/>
      <c r="I14" s="130" t="s">
        <v>26</v>
      </c>
      <c r="J14" s="134" t="s">
        <v>27</v>
      </c>
      <c r="K14" s="40"/>
      <c r="L14" s="132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4" t="s">
        <v>28</v>
      </c>
      <c r="F15" s="40"/>
      <c r="G15" s="40"/>
      <c r="H15" s="40"/>
      <c r="I15" s="130" t="s">
        <v>29</v>
      </c>
      <c r="J15" s="134" t="s">
        <v>19</v>
      </c>
      <c r="K15" s="40"/>
      <c r="L15" s="132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2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0" t="s">
        <v>30</v>
      </c>
      <c r="E17" s="40"/>
      <c r="F17" s="40"/>
      <c r="G17" s="40"/>
      <c r="H17" s="40"/>
      <c r="I17" s="130" t="s">
        <v>26</v>
      </c>
      <c r="J17" s="35" t="str">
        <f>'Rekapitulace stavby'!AN13</f>
        <v>Vyplň údaj</v>
      </c>
      <c r="K17" s="40"/>
      <c r="L17" s="132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4"/>
      <c r="G18" s="134"/>
      <c r="H18" s="134"/>
      <c r="I18" s="130" t="s">
        <v>29</v>
      </c>
      <c r="J18" s="35" t="str">
        <f>'Rekapitulace stavby'!AN14</f>
        <v>Vyplň údaj</v>
      </c>
      <c r="K18" s="40"/>
      <c r="L18" s="132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2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0" t="s">
        <v>32</v>
      </c>
      <c r="E20" s="40"/>
      <c r="F20" s="40"/>
      <c r="G20" s="40"/>
      <c r="H20" s="40"/>
      <c r="I20" s="130" t="s">
        <v>26</v>
      </c>
      <c r="J20" s="134" t="s">
        <v>33</v>
      </c>
      <c r="K20" s="40"/>
      <c r="L20" s="132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4" t="s">
        <v>34</v>
      </c>
      <c r="F21" s="40"/>
      <c r="G21" s="40"/>
      <c r="H21" s="40"/>
      <c r="I21" s="130" t="s">
        <v>29</v>
      </c>
      <c r="J21" s="134" t="s">
        <v>35</v>
      </c>
      <c r="K21" s="40"/>
      <c r="L21" s="132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2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0" t="s">
        <v>37</v>
      </c>
      <c r="E23" s="40"/>
      <c r="F23" s="40"/>
      <c r="G23" s="40"/>
      <c r="H23" s="40"/>
      <c r="I23" s="130" t="s">
        <v>26</v>
      </c>
      <c r="J23" s="134" t="s">
        <v>19</v>
      </c>
      <c r="K23" s="40"/>
      <c r="L23" s="132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4" t="s">
        <v>38</v>
      </c>
      <c r="F24" s="40"/>
      <c r="G24" s="40"/>
      <c r="H24" s="40"/>
      <c r="I24" s="130" t="s">
        <v>29</v>
      </c>
      <c r="J24" s="134" t="s">
        <v>19</v>
      </c>
      <c r="K24" s="40"/>
      <c r="L24" s="132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2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0" t="s">
        <v>39</v>
      </c>
      <c r="E26" s="40"/>
      <c r="F26" s="40"/>
      <c r="G26" s="40"/>
      <c r="H26" s="40"/>
      <c r="I26" s="40"/>
      <c r="J26" s="40"/>
      <c r="K26" s="40"/>
      <c r="L26" s="132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2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0"/>
      <c r="E29" s="140"/>
      <c r="F29" s="140"/>
      <c r="G29" s="140"/>
      <c r="H29" s="140"/>
      <c r="I29" s="140"/>
      <c r="J29" s="140"/>
      <c r="K29" s="140"/>
      <c r="L29" s="132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1" t="s">
        <v>41</v>
      </c>
      <c r="E30" s="40"/>
      <c r="F30" s="40"/>
      <c r="G30" s="40"/>
      <c r="H30" s="40"/>
      <c r="I30" s="40"/>
      <c r="J30" s="142">
        <f>ROUND(J92, 2)</f>
        <v>0</v>
      </c>
      <c r="K30" s="40"/>
      <c r="L30" s="132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0"/>
      <c r="E31" s="140"/>
      <c r="F31" s="140"/>
      <c r="G31" s="140"/>
      <c r="H31" s="140"/>
      <c r="I31" s="140"/>
      <c r="J31" s="140"/>
      <c r="K31" s="140"/>
      <c r="L31" s="132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3" t="s">
        <v>43</v>
      </c>
      <c r="G32" s="40"/>
      <c r="H32" s="40"/>
      <c r="I32" s="143" t="s">
        <v>42</v>
      </c>
      <c r="J32" s="143" t="s">
        <v>44</v>
      </c>
      <c r="K32" s="40"/>
      <c r="L32" s="132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4" t="s">
        <v>45</v>
      </c>
      <c r="E33" s="130" t="s">
        <v>46</v>
      </c>
      <c r="F33" s="145">
        <f>ROUND((SUM(BE92:BE237)),  2)</f>
        <v>0</v>
      </c>
      <c r="G33" s="40"/>
      <c r="H33" s="40"/>
      <c r="I33" s="146">
        <v>0.20999999999999999</v>
      </c>
      <c r="J33" s="145">
        <f>ROUND(((SUM(BE92:BE237))*I33),  2)</f>
        <v>0</v>
      </c>
      <c r="K33" s="40"/>
      <c r="L33" s="132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0" t="s">
        <v>47</v>
      </c>
      <c r="F34" s="145">
        <f>ROUND((SUM(BF92:BF237)),  2)</f>
        <v>0</v>
      </c>
      <c r="G34" s="40"/>
      <c r="H34" s="40"/>
      <c r="I34" s="146">
        <v>0.12</v>
      </c>
      <c r="J34" s="145">
        <f>ROUND(((SUM(BF92:BF237))*I34),  2)</f>
        <v>0</v>
      </c>
      <c r="K34" s="40"/>
      <c r="L34" s="132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0" t="s">
        <v>48</v>
      </c>
      <c r="F35" s="145">
        <f>ROUND((SUM(BG92:BG237)),  2)</f>
        <v>0</v>
      </c>
      <c r="G35" s="40"/>
      <c r="H35" s="40"/>
      <c r="I35" s="146">
        <v>0.20999999999999999</v>
      </c>
      <c r="J35" s="145">
        <f>0</f>
        <v>0</v>
      </c>
      <c r="K35" s="40"/>
      <c r="L35" s="132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0" t="s">
        <v>49</v>
      </c>
      <c r="F36" s="145">
        <f>ROUND((SUM(BH92:BH237)),  2)</f>
        <v>0</v>
      </c>
      <c r="G36" s="40"/>
      <c r="H36" s="40"/>
      <c r="I36" s="146">
        <v>0.12</v>
      </c>
      <c r="J36" s="145">
        <f>0</f>
        <v>0</v>
      </c>
      <c r="K36" s="40"/>
      <c r="L36" s="132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0" t="s">
        <v>50</v>
      </c>
      <c r="F37" s="145">
        <f>ROUND((SUM(BI92:BI237)),  2)</f>
        <v>0</v>
      </c>
      <c r="G37" s="40"/>
      <c r="H37" s="40"/>
      <c r="I37" s="146">
        <v>0</v>
      </c>
      <c r="J37" s="145">
        <f>0</f>
        <v>0</v>
      </c>
      <c r="K37" s="40"/>
      <c r="L37" s="132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2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47"/>
      <c r="D39" s="148" t="s">
        <v>51</v>
      </c>
      <c r="E39" s="149"/>
      <c r="F39" s="149"/>
      <c r="G39" s="150" t="s">
        <v>52</v>
      </c>
      <c r="H39" s="151" t="s">
        <v>53</v>
      </c>
      <c r="I39" s="149"/>
      <c r="J39" s="152">
        <f>SUM(J30:J37)</f>
        <v>0</v>
      </c>
      <c r="K39" s="153"/>
      <c r="L39" s="132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89</v>
      </c>
      <c r="D45" s="42"/>
      <c r="E45" s="42"/>
      <c r="F45" s="42"/>
      <c r="G45" s="42"/>
      <c r="H45" s="42"/>
      <c r="I45" s="42"/>
      <c r="J45" s="42"/>
      <c r="K45" s="42"/>
      <c r="L45" s="132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2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2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58" t="str">
        <f>E7</f>
        <v>FVE systém v objektech Města Tachova</v>
      </c>
      <c r="F48" s="34"/>
      <c r="G48" s="34"/>
      <c r="H48" s="34"/>
      <c r="I48" s="42"/>
      <c r="J48" s="42"/>
      <c r="K48" s="42"/>
      <c r="L48" s="132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87</v>
      </c>
      <c r="D49" s="42"/>
      <c r="E49" s="42"/>
      <c r="F49" s="42"/>
      <c r="G49" s="42"/>
      <c r="H49" s="42"/>
      <c r="I49" s="42"/>
      <c r="J49" s="42"/>
      <c r="K49" s="42"/>
      <c r="L49" s="132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240307.13 - Tenisové kurty</v>
      </c>
      <c r="F50" s="42"/>
      <c r="G50" s="42"/>
      <c r="H50" s="42"/>
      <c r="I50" s="42"/>
      <c r="J50" s="42"/>
      <c r="K50" s="42"/>
      <c r="L50" s="132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2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Tachov</v>
      </c>
      <c r="G52" s="42"/>
      <c r="H52" s="42"/>
      <c r="I52" s="34" t="s">
        <v>23</v>
      </c>
      <c r="J52" s="74" t="str">
        <f>IF(J12="","",J12)</f>
        <v>5. 3. 2025</v>
      </c>
      <c r="K52" s="42"/>
      <c r="L52" s="132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2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Město Tachov</v>
      </c>
      <c r="G54" s="42"/>
      <c r="H54" s="42"/>
      <c r="I54" s="34" t="s">
        <v>32</v>
      </c>
      <c r="J54" s="38" t="str">
        <f>E21</f>
        <v>S P I R A L spol. s r. o.</v>
      </c>
      <c r="K54" s="42"/>
      <c r="L54" s="132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37</v>
      </c>
      <c r="J55" s="38" t="str">
        <f>E24</f>
        <v>ing. Pavel Kodýtek</v>
      </c>
      <c r="K55" s="42"/>
      <c r="L55" s="132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2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59" t="s">
        <v>90</v>
      </c>
      <c r="D57" s="160"/>
      <c r="E57" s="160"/>
      <c r="F57" s="160"/>
      <c r="G57" s="160"/>
      <c r="H57" s="160"/>
      <c r="I57" s="160"/>
      <c r="J57" s="161" t="s">
        <v>91</v>
      </c>
      <c r="K57" s="160"/>
      <c r="L57" s="132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2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2" t="s">
        <v>73</v>
      </c>
      <c r="D59" s="42"/>
      <c r="E59" s="42"/>
      <c r="F59" s="42"/>
      <c r="G59" s="42"/>
      <c r="H59" s="42"/>
      <c r="I59" s="42"/>
      <c r="J59" s="104">
        <f>J92</f>
        <v>0</v>
      </c>
      <c r="K59" s="42"/>
      <c r="L59" s="132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92</v>
      </c>
    </row>
    <row r="60" s="9" customFormat="1" ht="24.96" customHeight="1">
      <c r="A60" s="9"/>
      <c r="B60" s="163"/>
      <c r="C60" s="164"/>
      <c r="D60" s="165" t="s">
        <v>93</v>
      </c>
      <c r="E60" s="166"/>
      <c r="F60" s="166"/>
      <c r="G60" s="166"/>
      <c r="H60" s="166"/>
      <c r="I60" s="166"/>
      <c r="J60" s="167">
        <f>J93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94</v>
      </c>
      <c r="E61" s="172"/>
      <c r="F61" s="172"/>
      <c r="G61" s="172"/>
      <c r="H61" s="172"/>
      <c r="I61" s="172"/>
      <c r="J61" s="173">
        <f>J94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95</v>
      </c>
      <c r="E62" s="172"/>
      <c r="F62" s="172"/>
      <c r="G62" s="172"/>
      <c r="H62" s="172"/>
      <c r="I62" s="172"/>
      <c r="J62" s="173">
        <f>J111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3"/>
      <c r="C63" s="164"/>
      <c r="D63" s="165" t="s">
        <v>96</v>
      </c>
      <c r="E63" s="166"/>
      <c r="F63" s="166"/>
      <c r="G63" s="166"/>
      <c r="H63" s="166"/>
      <c r="I63" s="166"/>
      <c r="J63" s="167">
        <f>J132</f>
        <v>0</v>
      </c>
      <c r="K63" s="164"/>
      <c r="L63" s="168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69"/>
      <c r="C64" s="170"/>
      <c r="D64" s="171" t="s">
        <v>97</v>
      </c>
      <c r="E64" s="172"/>
      <c r="F64" s="172"/>
      <c r="G64" s="172"/>
      <c r="H64" s="172"/>
      <c r="I64" s="172"/>
      <c r="J64" s="173">
        <f>J133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9"/>
      <c r="C65" s="170"/>
      <c r="D65" s="171" t="s">
        <v>98</v>
      </c>
      <c r="E65" s="172"/>
      <c r="F65" s="172"/>
      <c r="G65" s="172"/>
      <c r="H65" s="172"/>
      <c r="I65" s="172"/>
      <c r="J65" s="173">
        <f>J139</f>
        <v>0</v>
      </c>
      <c r="K65" s="170"/>
      <c r="L65" s="17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9"/>
      <c r="C66" s="170"/>
      <c r="D66" s="171" t="s">
        <v>99</v>
      </c>
      <c r="E66" s="172"/>
      <c r="F66" s="172"/>
      <c r="G66" s="172"/>
      <c r="H66" s="172"/>
      <c r="I66" s="172"/>
      <c r="J66" s="173">
        <f>J182</f>
        <v>0</v>
      </c>
      <c r="K66" s="170"/>
      <c r="L66" s="17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9"/>
      <c r="C67" s="170"/>
      <c r="D67" s="171" t="s">
        <v>100</v>
      </c>
      <c r="E67" s="172"/>
      <c r="F67" s="172"/>
      <c r="G67" s="172"/>
      <c r="H67" s="172"/>
      <c r="I67" s="172"/>
      <c r="J67" s="173">
        <f>J185</f>
        <v>0</v>
      </c>
      <c r="K67" s="170"/>
      <c r="L67" s="17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9"/>
      <c r="C68" s="170"/>
      <c r="D68" s="171" t="s">
        <v>101</v>
      </c>
      <c r="E68" s="172"/>
      <c r="F68" s="172"/>
      <c r="G68" s="172"/>
      <c r="H68" s="172"/>
      <c r="I68" s="172"/>
      <c r="J68" s="173">
        <f>J196</f>
        <v>0</v>
      </c>
      <c r="K68" s="170"/>
      <c r="L68" s="17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9"/>
      <c r="C69" s="170"/>
      <c r="D69" s="171" t="s">
        <v>102</v>
      </c>
      <c r="E69" s="172"/>
      <c r="F69" s="172"/>
      <c r="G69" s="172"/>
      <c r="H69" s="172"/>
      <c r="I69" s="172"/>
      <c r="J69" s="173">
        <f>J205</f>
        <v>0</v>
      </c>
      <c r="K69" s="170"/>
      <c r="L69" s="17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3"/>
      <c r="C70" s="164"/>
      <c r="D70" s="165" t="s">
        <v>103</v>
      </c>
      <c r="E70" s="166"/>
      <c r="F70" s="166"/>
      <c r="G70" s="166"/>
      <c r="H70" s="166"/>
      <c r="I70" s="166"/>
      <c r="J70" s="167">
        <f>J221</f>
        <v>0</v>
      </c>
      <c r="K70" s="164"/>
      <c r="L70" s="168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69"/>
      <c r="C71" s="170"/>
      <c r="D71" s="171" t="s">
        <v>104</v>
      </c>
      <c r="E71" s="172"/>
      <c r="F71" s="172"/>
      <c r="G71" s="172"/>
      <c r="H71" s="172"/>
      <c r="I71" s="172"/>
      <c r="J71" s="173">
        <f>J222</f>
        <v>0</v>
      </c>
      <c r="K71" s="170"/>
      <c r="L71" s="174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69"/>
      <c r="C72" s="170"/>
      <c r="D72" s="171" t="s">
        <v>105</v>
      </c>
      <c r="E72" s="172"/>
      <c r="F72" s="172"/>
      <c r="G72" s="172"/>
      <c r="H72" s="172"/>
      <c r="I72" s="172"/>
      <c r="J72" s="173">
        <f>J228</f>
        <v>0</v>
      </c>
      <c r="K72" s="170"/>
      <c r="L72" s="174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2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2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8" s="2" customFormat="1" ht="6.96" customHeight="1">
      <c r="A78" s="40"/>
      <c r="B78" s="63"/>
      <c r="C78" s="64"/>
      <c r="D78" s="64"/>
      <c r="E78" s="64"/>
      <c r="F78" s="64"/>
      <c r="G78" s="64"/>
      <c r="H78" s="64"/>
      <c r="I78" s="64"/>
      <c r="J78" s="64"/>
      <c r="K78" s="64"/>
      <c r="L78" s="132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4.96" customHeight="1">
      <c r="A79" s="40"/>
      <c r="B79" s="41"/>
      <c r="C79" s="25" t="s">
        <v>106</v>
      </c>
      <c r="D79" s="42"/>
      <c r="E79" s="42"/>
      <c r="F79" s="42"/>
      <c r="G79" s="42"/>
      <c r="H79" s="42"/>
      <c r="I79" s="42"/>
      <c r="J79" s="42"/>
      <c r="K79" s="42"/>
      <c r="L79" s="132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2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16</v>
      </c>
      <c r="D81" s="42"/>
      <c r="E81" s="42"/>
      <c r="F81" s="42"/>
      <c r="G81" s="42"/>
      <c r="H81" s="42"/>
      <c r="I81" s="42"/>
      <c r="J81" s="42"/>
      <c r="K81" s="42"/>
      <c r="L81" s="132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158" t="str">
        <f>E7</f>
        <v>FVE systém v objektech Města Tachova</v>
      </c>
      <c r="F82" s="34"/>
      <c r="G82" s="34"/>
      <c r="H82" s="34"/>
      <c r="I82" s="42"/>
      <c r="J82" s="42"/>
      <c r="K82" s="42"/>
      <c r="L82" s="132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87</v>
      </c>
      <c r="D83" s="42"/>
      <c r="E83" s="42"/>
      <c r="F83" s="42"/>
      <c r="G83" s="42"/>
      <c r="H83" s="42"/>
      <c r="I83" s="42"/>
      <c r="J83" s="42"/>
      <c r="K83" s="42"/>
      <c r="L83" s="132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E9</f>
        <v>240307.13 - Tenisové kurty</v>
      </c>
      <c r="F84" s="42"/>
      <c r="G84" s="42"/>
      <c r="H84" s="42"/>
      <c r="I84" s="42"/>
      <c r="J84" s="42"/>
      <c r="K84" s="42"/>
      <c r="L84" s="132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2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21</v>
      </c>
      <c r="D86" s="42"/>
      <c r="E86" s="42"/>
      <c r="F86" s="29" t="str">
        <f>F12</f>
        <v>Tachov</v>
      </c>
      <c r="G86" s="42"/>
      <c r="H86" s="42"/>
      <c r="I86" s="34" t="s">
        <v>23</v>
      </c>
      <c r="J86" s="74" t="str">
        <f>IF(J12="","",J12)</f>
        <v>5. 3. 2025</v>
      </c>
      <c r="K86" s="42"/>
      <c r="L86" s="132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2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25.65" customHeight="1">
      <c r="A88" s="40"/>
      <c r="B88" s="41"/>
      <c r="C88" s="34" t="s">
        <v>25</v>
      </c>
      <c r="D88" s="42"/>
      <c r="E88" s="42"/>
      <c r="F88" s="29" t="str">
        <f>E15</f>
        <v>Město Tachov</v>
      </c>
      <c r="G88" s="42"/>
      <c r="H88" s="42"/>
      <c r="I88" s="34" t="s">
        <v>32</v>
      </c>
      <c r="J88" s="38" t="str">
        <f>E21</f>
        <v>S P I R A L spol. s r. o.</v>
      </c>
      <c r="K88" s="42"/>
      <c r="L88" s="132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30</v>
      </c>
      <c r="D89" s="42"/>
      <c r="E89" s="42"/>
      <c r="F89" s="29" t="str">
        <f>IF(E18="","",E18)</f>
        <v>Vyplň údaj</v>
      </c>
      <c r="G89" s="42"/>
      <c r="H89" s="42"/>
      <c r="I89" s="34" t="s">
        <v>37</v>
      </c>
      <c r="J89" s="38" t="str">
        <f>E24</f>
        <v>ing. Pavel Kodýtek</v>
      </c>
      <c r="K89" s="42"/>
      <c r="L89" s="132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2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75"/>
      <c r="B91" s="176"/>
      <c r="C91" s="177" t="s">
        <v>107</v>
      </c>
      <c r="D91" s="178" t="s">
        <v>60</v>
      </c>
      <c r="E91" s="178" t="s">
        <v>56</v>
      </c>
      <c r="F91" s="178" t="s">
        <v>57</v>
      </c>
      <c r="G91" s="178" t="s">
        <v>108</v>
      </c>
      <c r="H91" s="178" t="s">
        <v>109</v>
      </c>
      <c r="I91" s="178" t="s">
        <v>110</v>
      </c>
      <c r="J91" s="178" t="s">
        <v>91</v>
      </c>
      <c r="K91" s="179" t="s">
        <v>111</v>
      </c>
      <c r="L91" s="180"/>
      <c r="M91" s="94" t="s">
        <v>19</v>
      </c>
      <c r="N91" s="95" t="s">
        <v>45</v>
      </c>
      <c r="O91" s="95" t="s">
        <v>112</v>
      </c>
      <c r="P91" s="95" t="s">
        <v>113</v>
      </c>
      <c r="Q91" s="95" t="s">
        <v>114</v>
      </c>
      <c r="R91" s="95" t="s">
        <v>115</v>
      </c>
      <c r="S91" s="95" t="s">
        <v>116</v>
      </c>
      <c r="T91" s="96" t="s">
        <v>117</v>
      </c>
      <c r="U91" s="175"/>
      <c r="V91" s="175"/>
      <c r="W91" s="175"/>
      <c r="X91" s="175"/>
      <c r="Y91" s="175"/>
      <c r="Z91" s="175"/>
      <c r="AA91" s="175"/>
      <c r="AB91" s="175"/>
      <c r="AC91" s="175"/>
      <c r="AD91" s="175"/>
      <c r="AE91" s="175"/>
    </row>
    <row r="92" s="2" customFormat="1" ht="22.8" customHeight="1">
      <c r="A92" s="40"/>
      <c r="B92" s="41"/>
      <c r="C92" s="101" t="s">
        <v>118</v>
      </c>
      <c r="D92" s="42"/>
      <c r="E92" s="42"/>
      <c r="F92" s="42"/>
      <c r="G92" s="42"/>
      <c r="H92" s="42"/>
      <c r="I92" s="42"/>
      <c r="J92" s="181">
        <f>BK92</f>
        <v>0</v>
      </c>
      <c r="K92" s="42"/>
      <c r="L92" s="46"/>
      <c r="M92" s="97"/>
      <c r="N92" s="182"/>
      <c r="O92" s="98"/>
      <c r="P92" s="183">
        <f>P93+P132+P221</f>
        <v>0</v>
      </c>
      <c r="Q92" s="98"/>
      <c r="R92" s="183">
        <f>R93+R132+R221</f>
        <v>0.15814150000000002</v>
      </c>
      <c r="S92" s="98"/>
      <c r="T92" s="184">
        <f>T93+T132+T221</f>
        <v>0.14326294000000001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74</v>
      </c>
      <c r="AU92" s="19" t="s">
        <v>92</v>
      </c>
      <c r="BK92" s="185">
        <f>BK93+BK132+BK221</f>
        <v>0</v>
      </c>
    </row>
    <row r="93" s="12" customFormat="1" ht="25.92" customHeight="1">
      <c r="A93" s="12"/>
      <c r="B93" s="186"/>
      <c r="C93" s="187"/>
      <c r="D93" s="188" t="s">
        <v>74</v>
      </c>
      <c r="E93" s="189" t="s">
        <v>119</v>
      </c>
      <c r="F93" s="189" t="s">
        <v>120</v>
      </c>
      <c r="G93" s="187"/>
      <c r="H93" s="187"/>
      <c r="I93" s="190"/>
      <c r="J93" s="191">
        <f>BK93</f>
        <v>0</v>
      </c>
      <c r="K93" s="187"/>
      <c r="L93" s="192"/>
      <c r="M93" s="193"/>
      <c r="N93" s="194"/>
      <c r="O93" s="194"/>
      <c r="P93" s="195">
        <f>P94+P111</f>
        <v>0</v>
      </c>
      <c r="Q93" s="194"/>
      <c r="R93" s="195">
        <f>R94+R111</f>
        <v>0.12973097000000003</v>
      </c>
      <c r="S93" s="194"/>
      <c r="T93" s="196">
        <f>T94+T111</f>
        <v>0.053999999999999999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7" t="s">
        <v>83</v>
      </c>
      <c r="AT93" s="198" t="s">
        <v>74</v>
      </c>
      <c r="AU93" s="198" t="s">
        <v>75</v>
      </c>
      <c r="AY93" s="197" t="s">
        <v>121</v>
      </c>
      <c r="BK93" s="199">
        <f>BK94+BK111</f>
        <v>0</v>
      </c>
    </row>
    <row r="94" s="12" customFormat="1" ht="22.8" customHeight="1">
      <c r="A94" s="12"/>
      <c r="B94" s="186"/>
      <c r="C94" s="187"/>
      <c r="D94" s="188" t="s">
        <v>74</v>
      </c>
      <c r="E94" s="200" t="s">
        <v>122</v>
      </c>
      <c r="F94" s="200" t="s">
        <v>123</v>
      </c>
      <c r="G94" s="187"/>
      <c r="H94" s="187"/>
      <c r="I94" s="190"/>
      <c r="J94" s="201">
        <f>BK94</f>
        <v>0</v>
      </c>
      <c r="K94" s="187"/>
      <c r="L94" s="192"/>
      <c r="M94" s="193"/>
      <c r="N94" s="194"/>
      <c r="O94" s="194"/>
      <c r="P94" s="195">
        <f>SUM(P95:P110)</f>
        <v>0</v>
      </c>
      <c r="Q94" s="194"/>
      <c r="R94" s="195">
        <f>SUM(R95:R110)</f>
        <v>0.12973097000000003</v>
      </c>
      <c r="S94" s="194"/>
      <c r="T94" s="196">
        <f>SUM(T95:T110)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7" t="s">
        <v>83</v>
      </c>
      <c r="AT94" s="198" t="s">
        <v>74</v>
      </c>
      <c r="AU94" s="198" t="s">
        <v>83</v>
      </c>
      <c r="AY94" s="197" t="s">
        <v>121</v>
      </c>
      <c r="BK94" s="199">
        <f>SUM(BK95:BK110)</f>
        <v>0</v>
      </c>
    </row>
    <row r="95" s="2" customFormat="1" ht="16.5" customHeight="1">
      <c r="A95" s="40"/>
      <c r="B95" s="41"/>
      <c r="C95" s="202" t="s">
        <v>83</v>
      </c>
      <c r="D95" s="202" t="s">
        <v>124</v>
      </c>
      <c r="E95" s="203" t="s">
        <v>125</v>
      </c>
      <c r="F95" s="204" t="s">
        <v>126</v>
      </c>
      <c r="G95" s="205" t="s">
        <v>127</v>
      </c>
      <c r="H95" s="206">
        <v>4.7030000000000003</v>
      </c>
      <c r="I95" s="207"/>
      <c r="J95" s="208">
        <f>ROUND(I95*H95,2)</f>
        <v>0</v>
      </c>
      <c r="K95" s="204" t="s">
        <v>128</v>
      </c>
      <c r="L95" s="46"/>
      <c r="M95" s="209" t="s">
        <v>19</v>
      </c>
      <c r="N95" s="210" t="s">
        <v>46</v>
      </c>
      <c r="O95" s="86"/>
      <c r="P95" s="211">
        <f>O95*H95</f>
        <v>0</v>
      </c>
      <c r="Q95" s="211">
        <v>0.0073499999999999998</v>
      </c>
      <c r="R95" s="211">
        <f>Q95*H95</f>
        <v>0.034567050000000002</v>
      </c>
      <c r="S95" s="211">
        <v>0</v>
      </c>
      <c r="T95" s="212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3" t="s">
        <v>129</v>
      </c>
      <c r="AT95" s="213" t="s">
        <v>124</v>
      </c>
      <c r="AU95" s="213" t="s">
        <v>85</v>
      </c>
      <c r="AY95" s="19" t="s">
        <v>121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9" t="s">
        <v>83</v>
      </c>
      <c r="BK95" s="214">
        <f>ROUND(I95*H95,2)</f>
        <v>0</v>
      </c>
      <c r="BL95" s="19" t="s">
        <v>129</v>
      </c>
      <c r="BM95" s="213" t="s">
        <v>130</v>
      </c>
    </row>
    <row r="96" s="2" customFormat="1">
      <c r="A96" s="40"/>
      <c r="B96" s="41"/>
      <c r="C96" s="42"/>
      <c r="D96" s="215" t="s">
        <v>131</v>
      </c>
      <c r="E96" s="42"/>
      <c r="F96" s="216" t="s">
        <v>132</v>
      </c>
      <c r="G96" s="42"/>
      <c r="H96" s="42"/>
      <c r="I96" s="217"/>
      <c r="J96" s="42"/>
      <c r="K96" s="42"/>
      <c r="L96" s="46"/>
      <c r="M96" s="218"/>
      <c r="N96" s="219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131</v>
      </c>
      <c r="AU96" s="19" t="s">
        <v>85</v>
      </c>
    </row>
    <row r="97" s="2" customFormat="1">
      <c r="A97" s="40"/>
      <c r="B97" s="41"/>
      <c r="C97" s="42"/>
      <c r="D97" s="220" t="s">
        <v>133</v>
      </c>
      <c r="E97" s="42"/>
      <c r="F97" s="221" t="s">
        <v>134</v>
      </c>
      <c r="G97" s="42"/>
      <c r="H97" s="42"/>
      <c r="I97" s="217"/>
      <c r="J97" s="42"/>
      <c r="K97" s="42"/>
      <c r="L97" s="46"/>
      <c r="M97" s="218"/>
      <c r="N97" s="219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133</v>
      </c>
      <c r="AU97" s="19" t="s">
        <v>85</v>
      </c>
    </row>
    <row r="98" s="13" customFormat="1">
      <c r="A98" s="13"/>
      <c r="B98" s="222"/>
      <c r="C98" s="223"/>
      <c r="D98" s="215" t="s">
        <v>135</v>
      </c>
      <c r="E98" s="224" t="s">
        <v>19</v>
      </c>
      <c r="F98" s="225" t="s">
        <v>136</v>
      </c>
      <c r="G98" s="223"/>
      <c r="H98" s="224" t="s">
        <v>19</v>
      </c>
      <c r="I98" s="226"/>
      <c r="J98" s="223"/>
      <c r="K98" s="223"/>
      <c r="L98" s="227"/>
      <c r="M98" s="228"/>
      <c r="N98" s="229"/>
      <c r="O98" s="229"/>
      <c r="P98" s="229"/>
      <c r="Q98" s="229"/>
      <c r="R98" s="229"/>
      <c r="S98" s="229"/>
      <c r="T98" s="23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1" t="s">
        <v>135</v>
      </c>
      <c r="AU98" s="231" t="s">
        <v>85</v>
      </c>
      <c r="AV98" s="13" t="s">
        <v>83</v>
      </c>
      <c r="AW98" s="13" t="s">
        <v>36</v>
      </c>
      <c r="AX98" s="13" t="s">
        <v>75</v>
      </c>
      <c r="AY98" s="231" t="s">
        <v>121</v>
      </c>
    </row>
    <row r="99" s="14" customFormat="1">
      <c r="A99" s="14"/>
      <c r="B99" s="232"/>
      <c r="C99" s="233"/>
      <c r="D99" s="215" t="s">
        <v>135</v>
      </c>
      <c r="E99" s="234" t="s">
        <v>19</v>
      </c>
      <c r="F99" s="235" t="s">
        <v>137</v>
      </c>
      <c r="G99" s="233"/>
      <c r="H99" s="236">
        <v>4.7030000000000003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2" t="s">
        <v>135</v>
      </c>
      <c r="AU99" s="242" t="s">
        <v>85</v>
      </c>
      <c r="AV99" s="14" t="s">
        <v>85</v>
      </c>
      <c r="AW99" s="14" t="s">
        <v>36</v>
      </c>
      <c r="AX99" s="14" t="s">
        <v>83</v>
      </c>
      <c r="AY99" s="242" t="s">
        <v>121</v>
      </c>
    </row>
    <row r="100" s="2" customFormat="1" ht="16.5" customHeight="1">
      <c r="A100" s="40"/>
      <c r="B100" s="41"/>
      <c r="C100" s="202" t="s">
        <v>85</v>
      </c>
      <c r="D100" s="202" t="s">
        <v>124</v>
      </c>
      <c r="E100" s="203" t="s">
        <v>138</v>
      </c>
      <c r="F100" s="204" t="s">
        <v>139</v>
      </c>
      <c r="G100" s="205" t="s">
        <v>127</v>
      </c>
      <c r="H100" s="206">
        <v>4.7030000000000003</v>
      </c>
      <c r="I100" s="207"/>
      <c r="J100" s="208">
        <f>ROUND(I100*H100,2)</f>
        <v>0</v>
      </c>
      <c r="K100" s="204" t="s">
        <v>128</v>
      </c>
      <c r="L100" s="46"/>
      <c r="M100" s="209" t="s">
        <v>19</v>
      </c>
      <c r="N100" s="210" t="s">
        <v>46</v>
      </c>
      <c r="O100" s="86"/>
      <c r="P100" s="211">
        <f>O100*H100</f>
        <v>0</v>
      </c>
      <c r="Q100" s="211">
        <v>0.00025999999999999998</v>
      </c>
      <c r="R100" s="211">
        <f>Q100*H100</f>
        <v>0.0012227799999999999</v>
      </c>
      <c r="S100" s="211">
        <v>0</v>
      </c>
      <c r="T100" s="212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3" t="s">
        <v>129</v>
      </c>
      <c r="AT100" s="213" t="s">
        <v>124</v>
      </c>
      <c r="AU100" s="213" t="s">
        <v>85</v>
      </c>
      <c r="AY100" s="19" t="s">
        <v>121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9" t="s">
        <v>83</v>
      </c>
      <c r="BK100" s="214">
        <f>ROUND(I100*H100,2)</f>
        <v>0</v>
      </c>
      <c r="BL100" s="19" t="s">
        <v>129</v>
      </c>
      <c r="BM100" s="213" t="s">
        <v>140</v>
      </c>
    </row>
    <row r="101" s="2" customFormat="1">
      <c r="A101" s="40"/>
      <c r="B101" s="41"/>
      <c r="C101" s="42"/>
      <c r="D101" s="215" t="s">
        <v>131</v>
      </c>
      <c r="E101" s="42"/>
      <c r="F101" s="216" t="s">
        <v>141</v>
      </c>
      <c r="G101" s="42"/>
      <c r="H101" s="42"/>
      <c r="I101" s="217"/>
      <c r="J101" s="42"/>
      <c r="K101" s="42"/>
      <c r="L101" s="46"/>
      <c r="M101" s="218"/>
      <c r="N101" s="219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131</v>
      </c>
      <c r="AU101" s="19" t="s">
        <v>85</v>
      </c>
    </row>
    <row r="102" s="2" customFormat="1">
      <c r="A102" s="40"/>
      <c r="B102" s="41"/>
      <c r="C102" s="42"/>
      <c r="D102" s="220" t="s">
        <v>133</v>
      </c>
      <c r="E102" s="42"/>
      <c r="F102" s="221" t="s">
        <v>142</v>
      </c>
      <c r="G102" s="42"/>
      <c r="H102" s="42"/>
      <c r="I102" s="217"/>
      <c r="J102" s="42"/>
      <c r="K102" s="42"/>
      <c r="L102" s="46"/>
      <c r="M102" s="218"/>
      <c r="N102" s="219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133</v>
      </c>
      <c r="AU102" s="19" t="s">
        <v>85</v>
      </c>
    </row>
    <row r="103" s="2" customFormat="1" ht="16.5" customHeight="1">
      <c r="A103" s="40"/>
      <c r="B103" s="41"/>
      <c r="C103" s="202" t="s">
        <v>143</v>
      </c>
      <c r="D103" s="202" t="s">
        <v>124</v>
      </c>
      <c r="E103" s="203" t="s">
        <v>144</v>
      </c>
      <c r="F103" s="204" t="s">
        <v>145</v>
      </c>
      <c r="G103" s="205" t="s">
        <v>127</v>
      </c>
      <c r="H103" s="206">
        <v>4.7030000000000003</v>
      </c>
      <c r="I103" s="207"/>
      <c r="J103" s="208">
        <f>ROUND(I103*H103,2)</f>
        <v>0</v>
      </c>
      <c r="K103" s="204" t="s">
        <v>128</v>
      </c>
      <c r="L103" s="46"/>
      <c r="M103" s="209" t="s">
        <v>19</v>
      </c>
      <c r="N103" s="210" t="s">
        <v>46</v>
      </c>
      <c r="O103" s="86"/>
      <c r="P103" s="211">
        <f>O103*H103</f>
        <v>0</v>
      </c>
      <c r="Q103" s="211">
        <v>0.018380000000000001</v>
      </c>
      <c r="R103" s="211">
        <f>Q103*H103</f>
        <v>0.086441140000000014</v>
      </c>
      <c r="S103" s="211">
        <v>0</v>
      </c>
      <c r="T103" s="212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3" t="s">
        <v>129</v>
      </c>
      <c r="AT103" s="213" t="s">
        <v>124</v>
      </c>
      <c r="AU103" s="213" t="s">
        <v>85</v>
      </c>
      <c r="AY103" s="19" t="s">
        <v>121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9" t="s">
        <v>83</v>
      </c>
      <c r="BK103" s="214">
        <f>ROUND(I103*H103,2)</f>
        <v>0</v>
      </c>
      <c r="BL103" s="19" t="s">
        <v>129</v>
      </c>
      <c r="BM103" s="213" t="s">
        <v>146</v>
      </c>
    </row>
    <row r="104" s="2" customFormat="1">
      <c r="A104" s="40"/>
      <c r="B104" s="41"/>
      <c r="C104" s="42"/>
      <c r="D104" s="215" t="s">
        <v>131</v>
      </c>
      <c r="E104" s="42"/>
      <c r="F104" s="216" t="s">
        <v>147</v>
      </c>
      <c r="G104" s="42"/>
      <c r="H104" s="42"/>
      <c r="I104" s="217"/>
      <c r="J104" s="42"/>
      <c r="K104" s="42"/>
      <c r="L104" s="46"/>
      <c r="M104" s="218"/>
      <c r="N104" s="219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131</v>
      </c>
      <c r="AU104" s="19" t="s">
        <v>85</v>
      </c>
    </row>
    <row r="105" s="2" customFormat="1">
      <c r="A105" s="40"/>
      <c r="B105" s="41"/>
      <c r="C105" s="42"/>
      <c r="D105" s="220" t="s">
        <v>133</v>
      </c>
      <c r="E105" s="42"/>
      <c r="F105" s="221" t="s">
        <v>148</v>
      </c>
      <c r="G105" s="42"/>
      <c r="H105" s="42"/>
      <c r="I105" s="217"/>
      <c r="J105" s="42"/>
      <c r="K105" s="42"/>
      <c r="L105" s="46"/>
      <c r="M105" s="218"/>
      <c r="N105" s="219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133</v>
      </c>
      <c r="AU105" s="19" t="s">
        <v>85</v>
      </c>
    </row>
    <row r="106" s="2" customFormat="1" ht="16.5" customHeight="1">
      <c r="A106" s="40"/>
      <c r="B106" s="41"/>
      <c r="C106" s="202" t="s">
        <v>129</v>
      </c>
      <c r="D106" s="202" t="s">
        <v>124</v>
      </c>
      <c r="E106" s="203" t="s">
        <v>149</v>
      </c>
      <c r="F106" s="204" t="s">
        <v>150</v>
      </c>
      <c r="G106" s="205" t="s">
        <v>151</v>
      </c>
      <c r="H106" s="206">
        <v>5</v>
      </c>
      <c r="I106" s="207"/>
      <c r="J106" s="208">
        <f>ROUND(I106*H106,2)</f>
        <v>0</v>
      </c>
      <c r="K106" s="204" t="s">
        <v>128</v>
      </c>
      <c r="L106" s="46"/>
      <c r="M106" s="209" t="s">
        <v>19</v>
      </c>
      <c r="N106" s="210" t="s">
        <v>46</v>
      </c>
      <c r="O106" s="86"/>
      <c r="P106" s="211">
        <f>O106*H106</f>
        <v>0</v>
      </c>
      <c r="Q106" s="211">
        <v>0.0015</v>
      </c>
      <c r="R106" s="211">
        <f>Q106*H106</f>
        <v>0.0074999999999999997</v>
      </c>
      <c r="S106" s="211">
        <v>0</v>
      </c>
      <c r="T106" s="212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3" t="s">
        <v>129</v>
      </c>
      <c r="AT106" s="213" t="s">
        <v>124</v>
      </c>
      <c r="AU106" s="213" t="s">
        <v>85</v>
      </c>
      <c r="AY106" s="19" t="s">
        <v>121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9" t="s">
        <v>83</v>
      </c>
      <c r="BK106" s="214">
        <f>ROUND(I106*H106,2)</f>
        <v>0</v>
      </c>
      <c r="BL106" s="19" t="s">
        <v>129</v>
      </c>
      <c r="BM106" s="213" t="s">
        <v>152</v>
      </c>
    </row>
    <row r="107" s="2" customFormat="1">
      <c r="A107" s="40"/>
      <c r="B107" s="41"/>
      <c r="C107" s="42"/>
      <c r="D107" s="215" t="s">
        <v>131</v>
      </c>
      <c r="E107" s="42"/>
      <c r="F107" s="216" t="s">
        <v>153</v>
      </c>
      <c r="G107" s="42"/>
      <c r="H107" s="42"/>
      <c r="I107" s="217"/>
      <c r="J107" s="42"/>
      <c r="K107" s="42"/>
      <c r="L107" s="46"/>
      <c r="M107" s="218"/>
      <c r="N107" s="219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131</v>
      </c>
      <c r="AU107" s="19" t="s">
        <v>85</v>
      </c>
    </row>
    <row r="108" s="2" customFormat="1">
      <c r="A108" s="40"/>
      <c r="B108" s="41"/>
      <c r="C108" s="42"/>
      <c r="D108" s="220" t="s">
        <v>133</v>
      </c>
      <c r="E108" s="42"/>
      <c r="F108" s="221" t="s">
        <v>154</v>
      </c>
      <c r="G108" s="42"/>
      <c r="H108" s="42"/>
      <c r="I108" s="217"/>
      <c r="J108" s="42"/>
      <c r="K108" s="42"/>
      <c r="L108" s="46"/>
      <c r="M108" s="218"/>
      <c r="N108" s="219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133</v>
      </c>
      <c r="AU108" s="19" t="s">
        <v>85</v>
      </c>
    </row>
    <row r="109" s="13" customFormat="1">
      <c r="A109" s="13"/>
      <c r="B109" s="222"/>
      <c r="C109" s="223"/>
      <c r="D109" s="215" t="s">
        <v>135</v>
      </c>
      <c r="E109" s="224" t="s">
        <v>19</v>
      </c>
      <c r="F109" s="225" t="s">
        <v>155</v>
      </c>
      <c r="G109" s="223"/>
      <c r="H109" s="224" t="s">
        <v>19</v>
      </c>
      <c r="I109" s="226"/>
      <c r="J109" s="223"/>
      <c r="K109" s="223"/>
      <c r="L109" s="227"/>
      <c r="M109" s="228"/>
      <c r="N109" s="229"/>
      <c r="O109" s="229"/>
      <c r="P109" s="229"/>
      <c r="Q109" s="229"/>
      <c r="R109" s="229"/>
      <c r="S109" s="229"/>
      <c r="T109" s="230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1" t="s">
        <v>135</v>
      </c>
      <c r="AU109" s="231" t="s">
        <v>85</v>
      </c>
      <c r="AV109" s="13" t="s">
        <v>83</v>
      </c>
      <c r="AW109" s="13" t="s">
        <v>36</v>
      </c>
      <c r="AX109" s="13" t="s">
        <v>75</v>
      </c>
      <c r="AY109" s="231" t="s">
        <v>121</v>
      </c>
    </row>
    <row r="110" s="14" customFormat="1">
      <c r="A110" s="14"/>
      <c r="B110" s="232"/>
      <c r="C110" s="233"/>
      <c r="D110" s="215" t="s">
        <v>135</v>
      </c>
      <c r="E110" s="234" t="s">
        <v>19</v>
      </c>
      <c r="F110" s="235" t="s">
        <v>156</v>
      </c>
      <c r="G110" s="233"/>
      <c r="H110" s="236">
        <v>5</v>
      </c>
      <c r="I110" s="237"/>
      <c r="J110" s="233"/>
      <c r="K110" s="233"/>
      <c r="L110" s="238"/>
      <c r="M110" s="239"/>
      <c r="N110" s="240"/>
      <c r="O110" s="240"/>
      <c r="P110" s="240"/>
      <c r="Q110" s="240"/>
      <c r="R110" s="240"/>
      <c r="S110" s="240"/>
      <c r="T110" s="241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2" t="s">
        <v>135</v>
      </c>
      <c r="AU110" s="242" t="s">
        <v>85</v>
      </c>
      <c r="AV110" s="14" t="s">
        <v>85</v>
      </c>
      <c r="AW110" s="14" t="s">
        <v>36</v>
      </c>
      <c r="AX110" s="14" t="s">
        <v>83</v>
      </c>
      <c r="AY110" s="242" t="s">
        <v>121</v>
      </c>
    </row>
    <row r="111" s="12" customFormat="1" ht="22.8" customHeight="1">
      <c r="A111" s="12"/>
      <c r="B111" s="186"/>
      <c r="C111" s="187"/>
      <c r="D111" s="188" t="s">
        <v>74</v>
      </c>
      <c r="E111" s="200" t="s">
        <v>157</v>
      </c>
      <c r="F111" s="200" t="s">
        <v>158</v>
      </c>
      <c r="G111" s="187"/>
      <c r="H111" s="187"/>
      <c r="I111" s="190"/>
      <c r="J111" s="201">
        <f>BK111</f>
        <v>0</v>
      </c>
      <c r="K111" s="187"/>
      <c r="L111" s="192"/>
      <c r="M111" s="193"/>
      <c r="N111" s="194"/>
      <c r="O111" s="194"/>
      <c r="P111" s="195">
        <f>SUM(P112:P131)</f>
        <v>0</v>
      </c>
      <c r="Q111" s="194"/>
      <c r="R111" s="195">
        <f>SUM(R112:R131)</f>
        <v>0</v>
      </c>
      <c r="S111" s="194"/>
      <c r="T111" s="196">
        <f>SUM(T112:T131)</f>
        <v>0.053999999999999999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197" t="s">
        <v>83</v>
      </c>
      <c r="AT111" s="198" t="s">
        <v>74</v>
      </c>
      <c r="AU111" s="198" t="s">
        <v>83</v>
      </c>
      <c r="AY111" s="197" t="s">
        <v>121</v>
      </c>
      <c r="BK111" s="199">
        <f>SUM(BK112:BK131)</f>
        <v>0</v>
      </c>
    </row>
    <row r="112" s="2" customFormat="1" ht="21.75" customHeight="1">
      <c r="A112" s="40"/>
      <c r="B112" s="41"/>
      <c r="C112" s="202" t="s">
        <v>159</v>
      </c>
      <c r="D112" s="202" t="s">
        <v>124</v>
      </c>
      <c r="E112" s="203" t="s">
        <v>160</v>
      </c>
      <c r="F112" s="204" t="s">
        <v>161</v>
      </c>
      <c r="G112" s="205" t="s">
        <v>127</v>
      </c>
      <c r="H112" s="206">
        <v>67.950000000000003</v>
      </c>
      <c r="I112" s="207"/>
      <c r="J112" s="208">
        <f>ROUND(I112*H112,2)</f>
        <v>0</v>
      </c>
      <c r="K112" s="204" t="s">
        <v>128</v>
      </c>
      <c r="L112" s="46"/>
      <c r="M112" s="209" t="s">
        <v>19</v>
      </c>
      <c r="N112" s="210" t="s">
        <v>46</v>
      </c>
      <c r="O112" s="86"/>
      <c r="P112" s="211">
        <f>O112*H112</f>
        <v>0</v>
      </c>
      <c r="Q112" s="211">
        <v>0</v>
      </c>
      <c r="R112" s="211">
        <f>Q112*H112</f>
        <v>0</v>
      </c>
      <c r="S112" s="211">
        <v>0</v>
      </c>
      <c r="T112" s="212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3" t="s">
        <v>129</v>
      </c>
      <c r="AT112" s="213" t="s">
        <v>124</v>
      </c>
      <c r="AU112" s="213" t="s">
        <v>85</v>
      </c>
      <c r="AY112" s="19" t="s">
        <v>121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9" t="s">
        <v>83</v>
      </c>
      <c r="BK112" s="214">
        <f>ROUND(I112*H112,2)</f>
        <v>0</v>
      </c>
      <c r="BL112" s="19" t="s">
        <v>129</v>
      </c>
      <c r="BM112" s="213" t="s">
        <v>162</v>
      </c>
    </row>
    <row r="113" s="2" customFormat="1">
      <c r="A113" s="40"/>
      <c r="B113" s="41"/>
      <c r="C113" s="42"/>
      <c r="D113" s="215" t="s">
        <v>131</v>
      </c>
      <c r="E113" s="42"/>
      <c r="F113" s="216" t="s">
        <v>163</v>
      </c>
      <c r="G113" s="42"/>
      <c r="H113" s="42"/>
      <c r="I113" s="217"/>
      <c r="J113" s="42"/>
      <c r="K113" s="42"/>
      <c r="L113" s="46"/>
      <c r="M113" s="218"/>
      <c r="N113" s="219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131</v>
      </c>
      <c r="AU113" s="19" t="s">
        <v>85</v>
      </c>
    </row>
    <row r="114" s="2" customFormat="1">
      <c r="A114" s="40"/>
      <c r="B114" s="41"/>
      <c r="C114" s="42"/>
      <c r="D114" s="220" t="s">
        <v>133</v>
      </c>
      <c r="E114" s="42"/>
      <c r="F114" s="221" t="s">
        <v>164</v>
      </c>
      <c r="G114" s="42"/>
      <c r="H114" s="42"/>
      <c r="I114" s="217"/>
      <c r="J114" s="42"/>
      <c r="K114" s="42"/>
      <c r="L114" s="46"/>
      <c r="M114" s="218"/>
      <c r="N114" s="219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133</v>
      </c>
      <c r="AU114" s="19" t="s">
        <v>85</v>
      </c>
    </row>
    <row r="115" s="13" customFormat="1">
      <c r="A115" s="13"/>
      <c r="B115" s="222"/>
      <c r="C115" s="223"/>
      <c r="D115" s="215" t="s">
        <v>135</v>
      </c>
      <c r="E115" s="224" t="s">
        <v>19</v>
      </c>
      <c r="F115" s="225" t="s">
        <v>165</v>
      </c>
      <c r="G115" s="223"/>
      <c r="H115" s="224" t="s">
        <v>19</v>
      </c>
      <c r="I115" s="226"/>
      <c r="J115" s="223"/>
      <c r="K115" s="223"/>
      <c r="L115" s="227"/>
      <c r="M115" s="228"/>
      <c r="N115" s="229"/>
      <c r="O115" s="229"/>
      <c r="P115" s="229"/>
      <c r="Q115" s="229"/>
      <c r="R115" s="229"/>
      <c r="S115" s="229"/>
      <c r="T115" s="23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1" t="s">
        <v>135</v>
      </c>
      <c r="AU115" s="231" t="s">
        <v>85</v>
      </c>
      <c r="AV115" s="13" t="s">
        <v>83</v>
      </c>
      <c r="AW115" s="13" t="s">
        <v>36</v>
      </c>
      <c r="AX115" s="13" t="s">
        <v>75</v>
      </c>
      <c r="AY115" s="231" t="s">
        <v>121</v>
      </c>
    </row>
    <row r="116" s="14" customFormat="1">
      <c r="A116" s="14"/>
      <c r="B116" s="232"/>
      <c r="C116" s="233"/>
      <c r="D116" s="215" t="s">
        <v>135</v>
      </c>
      <c r="E116" s="234" t="s">
        <v>19</v>
      </c>
      <c r="F116" s="235" t="s">
        <v>166</v>
      </c>
      <c r="G116" s="233"/>
      <c r="H116" s="236">
        <v>67.950000000000003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2" t="s">
        <v>135</v>
      </c>
      <c r="AU116" s="242" t="s">
        <v>85</v>
      </c>
      <c r="AV116" s="14" t="s">
        <v>85</v>
      </c>
      <c r="AW116" s="14" t="s">
        <v>36</v>
      </c>
      <c r="AX116" s="14" t="s">
        <v>83</v>
      </c>
      <c r="AY116" s="242" t="s">
        <v>121</v>
      </c>
    </row>
    <row r="117" s="2" customFormat="1" ht="24.15" customHeight="1">
      <c r="A117" s="40"/>
      <c r="B117" s="41"/>
      <c r="C117" s="202" t="s">
        <v>122</v>
      </c>
      <c r="D117" s="202" t="s">
        <v>124</v>
      </c>
      <c r="E117" s="203" t="s">
        <v>167</v>
      </c>
      <c r="F117" s="204" t="s">
        <v>168</v>
      </c>
      <c r="G117" s="205" t="s">
        <v>127</v>
      </c>
      <c r="H117" s="206">
        <v>271.80000000000001</v>
      </c>
      <c r="I117" s="207"/>
      <c r="J117" s="208">
        <f>ROUND(I117*H117,2)</f>
        <v>0</v>
      </c>
      <c r="K117" s="204" t="s">
        <v>128</v>
      </c>
      <c r="L117" s="46"/>
      <c r="M117" s="209" t="s">
        <v>19</v>
      </c>
      <c r="N117" s="210" t="s">
        <v>46</v>
      </c>
      <c r="O117" s="86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3" t="s">
        <v>129</v>
      </c>
      <c r="AT117" s="213" t="s">
        <v>124</v>
      </c>
      <c r="AU117" s="213" t="s">
        <v>85</v>
      </c>
      <c r="AY117" s="19" t="s">
        <v>121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9" t="s">
        <v>83</v>
      </c>
      <c r="BK117" s="214">
        <f>ROUND(I117*H117,2)</f>
        <v>0</v>
      </c>
      <c r="BL117" s="19" t="s">
        <v>129</v>
      </c>
      <c r="BM117" s="213" t="s">
        <v>169</v>
      </c>
    </row>
    <row r="118" s="2" customFormat="1">
      <c r="A118" s="40"/>
      <c r="B118" s="41"/>
      <c r="C118" s="42"/>
      <c r="D118" s="215" t="s">
        <v>131</v>
      </c>
      <c r="E118" s="42"/>
      <c r="F118" s="216" t="s">
        <v>170</v>
      </c>
      <c r="G118" s="42"/>
      <c r="H118" s="42"/>
      <c r="I118" s="217"/>
      <c r="J118" s="42"/>
      <c r="K118" s="42"/>
      <c r="L118" s="46"/>
      <c r="M118" s="218"/>
      <c r="N118" s="219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131</v>
      </c>
      <c r="AU118" s="19" t="s">
        <v>85</v>
      </c>
    </row>
    <row r="119" s="2" customFormat="1">
      <c r="A119" s="40"/>
      <c r="B119" s="41"/>
      <c r="C119" s="42"/>
      <c r="D119" s="220" t="s">
        <v>133</v>
      </c>
      <c r="E119" s="42"/>
      <c r="F119" s="221" t="s">
        <v>171</v>
      </c>
      <c r="G119" s="42"/>
      <c r="H119" s="42"/>
      <c r="I119" s="217"/>
      <c r="J119" s="42"/>
      <c r="K119" s="42"/>
      <c r="L119" s="46"/>
      <c r="M119" s="218"/>
      <c r="N119" s="219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133</v>
      </c>
      <c r="AU119" s="19" t="s">
        <v>85</v>
      </c>
    </row>
    <row r="120" s="14" customFormat="1">
      <c r="A120" s="14"/>
      <c r="B120" s="232"/>
      <c r="C120" s="233"/>
      <c r="D120" s="215" t="s">
        <v>135</v>
      </c>
      <c r="E120" s="233"/>
      <c r="F120" s="235" t="s">
        <v>172</v>
      </c>
      <c r="G120" s="233"/>
      <c r="H120" s="236">
        <v>271.80000000000001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2" t="s">
        <v>135</v>
      </c>
      <c r="AU120" s="242" t="s">
        <v>85</v>
      </c>
      <c r="AV120" s="14" t="s">
        <v>85</v>
      </c>
      <c r="AW120" s="14" t="s">
        <v>4</v>
      </c>
      <c r="AX120" s="14" t="s">
        <v>83</v>
      </c>
      <c r="AY120" s="242" t="s">
        <v>121</v>
      </c>
    </row>
    <row r="121" s="2" customFormat="1" ht="21.75" customHeight="1">
      <c r="A121" s="40"/>
      <c r="B121" s="41"/>
      <c r="C121" s="202" t="s">
        <v>173</v>
      </c>
      <c r="D121" s="202" t="s">
        <v>124</v>
      </c>
      <c r="E121" s="203" t="s">
        <v>174</v>
      </c>
      <c r="F121" s="204" t="s">
        <v>175</v>
      </c>
      <c r="G121" s="205" t="s">
        <v>127</v>
      </c>
      <c r="H121" s="206">
        <v>67.950000000000003</v>
      </c>
      <c r="I121" s="207"/>
      <c r="J121" s="208">
        <f>ROUND(I121*H121,2)</f>
        <v>0</v>
      </c>
      <c r="K121" s="204" t="s">
        <v>128</v>
      </c>
      <c r="L121" s="46"/>
      <c r="M121" s="209" t="s">
        <v>19</v>
      </c>
      <c r="N121" s="210" t="s">
        <v>46</v>
      </c>
      <c r="O121" s="86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3" t="s">
        <v>129</v>
      </c>
      <c r="AT121" s="213" t="s">
        <v>124</v>
      </c>
      <c r="AU121" s="213" t="s">
        <v>85</v>
      </c>
      <c r="AY121" s="19" t="s">
        <v>121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9" t="s">
        <v>83</v>
      </c>
      <c r="BK121" s="214">
        <f>ROUND(I121*H121,2)</f>
        <v>0</v>
      </c>
      <c r="BL121" s="19" t="s">
        <v>129</v>
      </c>
      <c r="BM121" s="213" t="s">
        <v>176</v>
      </c>
    </row>
    <row r="122" s="2" customFormat="1">
      <c r="A122" s="40"/>
      <c r="B122" s="41"/>
      <c r="C122" s="42"/>
      <c r="D122" s="215" t="s">
        <v>131</v>
      </c>
      <c r="E122" s="42"/>
      <c r="F122" s="216" t="s">
        <v>177</v>
      </c>
      <c r="G122" s="42"/>
      <c r="H122" s="42"/>
      <c r="I122" s="217"/>
      <c r="J122" s="42"/>
      <c r="K122" s="42"/>
      <c r="L122" s="46"/>
      <c r="M122" s="218"/>
      <c r="N122" s="219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131</v>
      </c>
      <c r="AU122" s="19" t="s">
        <v>85</v>
      </c>
    </row>
    <row r="123" s="2" customFormat="1">
      <c r="A123" s="40"/>
      <c r="B123" s="41"/>
      <c r="C123" s="42"/>
      <c r="D123" s="220" t="s">
        <v>133</v>
      </c>
      <c r="E123" s="42"/>
      <c r="F123" s="221" t="s">
        <v>178</v>
      </c>
      <c r="G123" s="42"/>
      <c r="H123" s="42"/>
      <c r="I123" s="217"/>
      <c r="J123" s="42"/>
      <c r="K123" s="42"/>
      <c r="L123" s="46"/>
      <c r="M123" s="218"/>
      <c r="N123" s="219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133</v>
      </c>
      <c r="AU123" s="19" t="s">
        <v>85</v>
      </c>
    </row>
    <row r="124" s="2" customFormat="1" ht="21.75" customHeight="1">
      <c r="A124" s="40"/>
      <c r="B124" s="41"/>
      <c r="C124" s="202" t="s">
        <v>179</v>
      </c>
      <c r="D124" s="202" t="s">
        <v>124</v>
      </c>
      <c r="E124" s="203" t="s">
        <v>180</v>
      </c>
      <c r="F124" s="204" t="s">
        <v>181</v>
      </c>
      <c r="G124" s="205" t="s">
        <v>127</v>
      </c>
      <c r="H124" s="206">
        <v>4.7030000000000003</v>
      </c>
      <c r="I124" s="207"/>
      <c r="J124" s="208">
        <f>ROUND(I124*H124,2)</f>
        <v>0</v>
      </c>
      <c r="K124" s="204" t="s">
        <v>128</v>
      </c>
      <c r="L124" s="46"/>
      <c r="M124" s="209" t="s">
        <v>19</v>
      </c>
      <c r="N124" s="210" t="s">
        <v>46</v>
      </c>
      <c r="O124" s="86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3" t="s">
        <v>129</v>
      </c>
      <c r="AT124" s="213" t="s">
        <v>124</v>
      </c>
      <c r="AU124" s="213" t="s">
        <v>85</v>
      </c>
      <c r="AY124" s="19" t="s">
        <v>121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9" t="s">
        <v>83</v>
      </c>
      <c r="BK124" s="214">
        <f>ROUND(I124*H124,2)</f>
        <v>0</v>
      </c>
      <c r="BL124" s="19" t="s">
        <v>129</v>
      </c>
      <c r="BM124" s="213" t="s">
        <v>182</v>
      </c>
    </row>
    <row r="125" s="2" customFormat="1">
      <c r="A125" s="40"/>
      <c r="B125" s="41"/>
      <c r="C125" s="42"/>
      <c r="D125" s="215" t="s">
        <v>131</v>
      </c>
      <c r="E125" s="42"/>
      <c r="F125" s="216" t="s">
        <v>183</v>
      </c>
      <c r="G125" s="42"/>
      <c r="H125" s="42"/>
      <c r="I125" s="217"/>
      <c r="J125" s="42"/>
      <c r="K125" s="42"/>
      <c r="L125" s="46"/>
      <c r="M125" s="218"/>
      <c r="N125" s="219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131</v>
      </c>
      <c r="AU125" s="19" t="s">
        <v>85</v>
      </c>
    </row>
    <row r="126" s="2" customFormat="1">
      <c r="A126" s="40"/>
      <c r="B126" s="41"/>
      <c r="C126" s="42"/>
      <c r="D126" s="220" t="s">
        <v>133</v>
      </c>
      <c r="E126" s="42"/>
      <c r="F126" s="221" t="s">
        <v>184</v>
      </c>
      <c r="G126" s="42"/>
      <c r="H126" s="42"/>
      <c r="I126" s="217"/>
      <c r="J126" s="42"/>
      <c r="K126" s="42"/>
      <c r="L126" s="46"/>
      <c r="M126" s="218"/>
      <c r="N126" s="219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133</v>
      </c>
      <c r="AU126" s="19" t="s">
        <v>85</v>
      </c>
    </row>
    <row r="127" s="2" customFormat="1" ht="16.5" customHeight="1">
      <c r="A127" s="40"/>
      <c r="B127" s="41"/>
      <c r="C127" s="202" t="s">
        <v>157</v>
      </c>
      <c r="D127" s="202" t="s">
        <v>124</v>
      </c>
      <c r="E127" s="203" t="s">
        <v>185</v>
      </c>
      <c r="F127" s="204" t="s">
        <v>186</v>
      </c>
      <c r="G127" s="205" t="s">
        <v>187</v>
      </c>
      <c r="H127" s="206">
        <v>1</v>
      </c>
      <c r="I127" s="207"/>
      <c r="J127" s="208">
        <f>ROUND(I127*H127,2)</f>
        <v>0</v>
      </c>
      <c r="K127" s="204" t="s">
        <v>128</v>
      </c>
      <c r="L127" s="46"/>
      <c r="M127" s="209" t="s">
        <v>19</v>
      </c>
      <c r="N127" s="210" t="s">
        <v>46</v>
      </c>
      <c r="O127" s="86"/>
      <c r="P127" s="211">
        <f>O127*H127</f>
        <v>0</v>
      </c>
      <c r="Q127" s="211">
        <v>0</v>
      </c>
      <c r="R127" s="211">
        <f>Q127*H127</f>
        <v>0</v>
      </c>
      <c r="S127" s="211">
        <v>0.053999999999999999</v>
      </c>
      <c r="T127" s="212">
        <f>S127*H127</f>
        <v>0.053999999999999999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3" t="s">
        <v>129</v>
      </c>
      <c r="AT127" s="213" t="s">
        <v>124</v>
      </c>
      <c r="AU127" s="213" t="s">
        <v>85</v>
      </c>
      <c r="AY127" s="19" t="s">
        <v>121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9" t="s">
        <v>83</v>
      </c>
      <c r="BK127" s="214">
        <f>ROUND(I127*H127,2)</f>
        <v>0</v>
      </c>
      <c r="BL127" s="19" t="s">
        <v>129</v>
      </c>
      <c r="BM127" s="213" t="s">
        <v>188</v>
      </c>
    </row>
    <row r="128" s="2" customFormat="1">
      <c r="A128" s="40"/>
      <c r="B128" s="41"/>
      <c r="C128" s="42"/>
      <c r="D128" s="215" t="s">
        <v>131</v>
      </c>
      <c r="E128" s="42"/>
      <c r="F128" s="216" t="s">
        <v>189</v>
      </c>
      <c r="G128" s="42"/>
      <c r="H128" s="42"/>
      <c r="I128" s="217"/>
      <c r="J128" s="42"/>
      <c r="K128" s="42"/>
      <c r="L128" s="46"/>
      <c r="M128" s="218"/>
      <c r="N128" s="219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131</v>
      </c>
      <c r="AU128" s="19" t="s">
        <v>85</v>
      </c>
    </row>
    <row r="129" s="2" customFormat="1">
      <c r="A129" s="40"/>
      <c r="B129" s="41"/>
      <c r="C129" s="42"/>
      <c r="D129" s="220" t="s">
        <v>133</v>
      </c>
      <c r="E129" s="42"/>
      <c r="F129" s="221" t="s">
        <v>190</v>
      </c>
      <c r="G129" s="42"/>
      <c r="H129" s="42"/>
      <c r="I129" s="217"/>
      <c r="J129" s="42"/>
      <c r="K129" s="42"/>
      <c r="L129" s="46"/>
      <c r="M129" s="218"/>
      <c r="N129" s="219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133</v>
      </c>
      <c r="AU129" s="19" t="s">
        <v>85</v>
      </c>
    </row>
    <row r="130" s="13" customFormat="1">
      <c r="A130" s="13"/>
      <c r="B130" s="222"/>
      <c r="C130" s="223"/>
      <c r="D130" s="215" t="s">
        <v>135</v>
      </c>
      <c r="E130" s="224" t="s">
        <v>19</v>
      </c>
      <c r="F130" s="225" t="s">
        <v>191</v>
      </c>
      <c r="G130" s="223"/>
      <c r="H130" s="224" t="s">
        <v>19</v>
      </c>
      <c r="I130" s="226"/>
      <c r="J130" s="223"/>
      <c r="K130" s="223"/>
      <c r="L130" s="227"/>
      <c r="M130" s="228"/>
      <c r="N130" s="229"/>
      <c r="O130" s="229"/>
      <c r="P130" s="229"/>
      <c r="Q130" s="229"/>
      <c r="R130" s="229"/>
      <c r="S130" s="229"/>
      <c r="T130" s="23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1" t="s">
        <v>135</v>
      </c>
      <c r="AU130" s="231" t="s">
        <v>85</v>
      </c>
      <c r="AV130" s="13" t="s">
        <v>83</v>
      </c>
      <c r="AW130" s="13" t="s">
        <v>36</v>
      </c>
      <c r="AX130" s="13" t="s">
        <v>75</v>
      </c>
      <c r="AY130" s="231" t="s">
        <v>121</v>
      </c>
    </row>
    <row r="131" s="14" customFormat="1">
      <c r="A131" s="14"/>
      <c r="B131" s="232"/>
      <c r="C131" s="233"/>
      <c r="D131" s="215" t="s">
        <v>135</v>
      </c>
      <c r="E131" s="234" t="s">
        <v>19</v>
      </c>
      <c r="F131" s="235" t="s">
        <v>83</v>
      </c>
      <c r="G131" s="233"/>
      <c r="H131" s="236">
        <v>1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2" t="s">
        <v>135</v>
      </c>
      <c r="AU131" s="242" t="s">
        <v>85</v>
      </c>
      <c r="AV131" s="14" t="s">
        <v>85</v>
      </c>
      <c r="AW131" s="14" t="s">
        <v>36</v>
      </c>
      <c r="AX131" s="14" t="s">
        <v>83</v>
      </c>
      <c r="AY131" s="242" t="s">
        <v>121</v>
      </c>
    </row>
    <row r="132" s="12" customFormat="1" ht="25.92" customHeight="1">
      <c r="A132" s="12"/>
      <c r="B132" s="186"/>
      <c r="C132" s="187"/>
      <c r="D132" s="188" t="s">
        <v>74</v>
      </c>
      <c r="E132" s="189" t="s">
        <v>192</v>
      </c>
      <c r="F132" s="189" t="s">
        <v>193</v>
      </c>
      <c r="G132" s="187"/>
      <c r="H132" s="187"/>
      <c r="I132" s="190"/>
      <c r="J132" s="191">
        <f>BK132</f>
        <v>0</v>
      </c>
      <c r="K132" s="187"/>
      <c r="L132" s="192"/>
      <c r="M132" s="193"/>
      <c r="N132" s="194"/>
      <c r="O132" s="194"/>
      <c r="P132" s="195">
        <f>P133+P139+P182+P185+P196+P205</f>
        <v>0</v>
      </c>
      <c r="Q132" s="194"/>
      <c r="R132" s="195">
        <f>R133+R139+R182+R185+R196+R205</f>
        <v>0.028410529999999996</v>
      </c>
      <c r="S132" s="194"/>
      <c r="T132" s="196">
        <f>T133+T139+T182+T185+T196+T205</f>
        <v>0.089262940000000013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97" t="s">
        <v>85</v>
      </c>
      <c r="AT132" s="198" t="s">
        <v>74</v>
      </c>
      <c r="AU132" s="198" t="s">
        <v>75</v>
      </c>
      <c r="AY132" s="197" t="s">
        <v>121</v>
      </c>
      <c r="BK132" s="199">
        <f>BK133+BK139+BK182+BK185+BK196+BK205</f>
        <v>0</v>
      </c>
    </row>
    <row r="133" s="12" customFormat="1" ht="22.8" customHeight="1">
      <c r="A133" s="12"/>
      <c r="B133" s="186"/>
      <c r="C133" s="187"/>
      <c r="D133" s="188" t="s">
        <v>74</v>
      </c>
      <c r="E133" s="200" t="s">
        <v>194</v>
      </c>
      <c r="F133" s="200" t="s">
        <v>195</v>
      </c>
      <c r="G133" s="187"/>
      <c r="H133" s="187"/>
      <c r="I133" s="190"/>
      <c r="J133" s="201">
        <f>BK133</f>
        <v>0</v>
      </c>
      <c r="K133" s="187"/>
      <c r="L133" s="192"/>
      <c r="M133" s="193"/>
      <c r="N133" s="194"/>
      <c r="O133" s="194"/>
      <c r="P133" s="195">
        <f>SUM(P134:P138)</f>
        <v>0</v>
      </c>
      <c r="Q133" s="194"/>
      <c r="R133" s="195">
        <f>SUM(R134:R138)</f>
        <v>0.00068000000000000005</v>
      </c>
      <c r="S133" s="194"/>
      <c r="T133" s="196">
        <f>SUM(T134:T138)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97" t="s">
        <v>85</v>
      </c>
      <c r="AT133" s="198" t="s">
        <v>74</v>
      </c>
      <c r="AU133" s="198" t="s">
        <v>83</v>
      </c>
      <c r="AY133" s="197" t="s">
        <v>121</v>
      </c>
      <c r="BK133" s="199">
        <f>SUM(BK134:BK138)</f>
        <v>0</v>
      </c>
    </row>
    <row r="134" s="2" customFormat="1" ht="16.5" customHeight="1">
      <c r="A134" s="40"/>
      <c r="B134" s="41"/>
      <c r="C134" s="202" t="s">
        <v>196</v>
      </c>
      <c r="D134" s="202" t="s">
        <v>124</v>
      </c>
      <c r="E134" s="203" t="s">
        <v>197</v>
      </c>
      <c r="F134" s="204" t="s">
        <v>198</v>
      </c>
      <c r="G134" s="205" t="s">
        <v>187</v>
      </c>
      <c r="H134" s="206">
        <v>2</v>
      </c>
      <c r="I134" s="207"/>
      <c r="J134" s="208">
        <f>ROUND(I134*H134,2)</f>
        <v>0</v>
      </c>
      <c r="K134" s="204" t="s">
        <v>19</v>
      </c>
      <c r="L134" s="46"/>
      <c r="M134" s="209" t="s">
        <v>19</v>
      </c>
      <c r="N134" s="210" t="s">
        <v>46</v>
      </c>
      <c r="O134" s="86"/>
      <c r="P134" s="211">
        <f>O134*H134</f>
        <v>0</v>
      </c>
      <c r="Q134" s="211">
        <v>0.00034000000000000002</v>
      </c>
      <c r="R134" s="211">
        <f>Q134*H134</f>
        <v>0.00068000000000000005</v>
      </c>
      <c r="S134" s="211">
        <v>0</v>
      </c>
      <c r="T134" s="212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3" t="s">
        <v>199</v>
      </c>
      <c r="AT134" s="213" t="s">
        <v>124</v>
      </c>
      <c r="AU134" s="213" t="s">
        <v>85</v>
      </c>
      <c r="AY134" s="19" t="s">
        <v>121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9" t="s">
        <v>83</v>
      </c>
      <c r="BK134" s="214">
        <f>ROUND(I134*H134,2)</f>
        <v>0</v>
      </c>
      <c r="BL134" s="19" t="s">
        <v>199</v>
      </c>
      <c r="BM134" s="213" t="s">
        <v>200</v>
      </c>
    </row>
    <row r="135" s="2" customFormat="1">
      <c r="A135" s="40"/>
      <c r="B135" s="41"/>
      <c r="C135" s="42"/>
      <c r="D135" s="215" t="s">
        <v>131</v>
      </c>
      <c r="E135" s="42"/>
      <c r="F135" s="216" t="s">
        <v>198</v>
      </c>
      <c r="G135" s="42"/>
      <c r="H135" s="42"/>
      <c r="I135" s="217"/>
      <c r="J135" s="42"/>
      <c r="K135" s="42"/>
      <c r="L135" s="46"/>
      <c r="M135" s="218"/>
      <c r="N135" s="219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131</v>
      </c>
      <c r="AU135" s="19" t="s">
        <v>85</v>
      </c>
    </row>
    <row r="136" s="2" customFormat="1" ht="16.5" customHeight="1">
      <c r="A136" s="40"/>
      <c r="B136" s="41"/>
      <c r="C136" s="202" t="s">
        <v>201</v>
      </c>
      <c r="D136" s="202" t="s">
        <v>124</v>
      </c>
      <c r="E136" s="203" t="s">
        <v>202</v>
      </c>
      <c r="F136" s="204" t="s">
        <v>203</v>
      </c>
      <c r="G136" s="205" t="s">
        <v>204</v>
      </c>
      <c r="H136" s="206">
        <v>0.001</v>
      </c>
      <c r="I136" s="207"/>
      <c r="J136" s="208">
        <f>ROUND(I136*H136,2)</f>
        <v>0</v>
      </c>
      <c r="K136" s="204" t="s">
        <v>128</v>
      </c>
      <c r="L136" s="46"/>
      <c r="M136" s="209" t="s">
        <v>19</v>
      </c>
      <c r="N136" s="210" t="s">
        <v>46</v>
      </c>
      <c r="O136" s="86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3" t="s">
        <v>199</v>
      </c>
      <c r="AT136" s="213" t="s">
        <v>124</v>
      </c>
      <c r="AU136" s="213" t="s">
        <v>85</v>
      </c>
      <c r="AY136" s="19" t="s">
        <v>121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9" t="s">
        <v>83</v>
      </c>
      <c r="BK136" s="214">
        <f>ROUND(I136*H136,2)</f>
        <v>0</v>
      </c>
      <c r="BL136" s="19" t="s">
        <v>199</v>
      </c>
      <c r="BM136" s="213" t="s">
        <v>205</v>
      </c>
    </row>
    <row r="137" s="2" customFormat="1">
      <c r="A137" s="40"/>
      <c r="B137" s="41"/>
      <c r="C137" s="42"/>
      <c r="D137" s="215" t="s">
        <v>131</v>
      </c>
      <c r="E137" s="42"/>
      <c r="F137" s="216" t="s">
        <v>206</v>
      </c>
      <c r="G137" s="42"/>
      <c r="H137" s="42"/>
      <c r="I137" s="217"/>
      <c r="J137" s="42"/>
      <c r="K137" s="42"/>
      <c r="L137" s="46"/>
      <c r="M137" s="218"/>
      <c r="N137" s="219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131</v>
      </c>
      <c r="AU137" s="19" t="s">
        <v>85</v>
      </c>
    </row>
    <row r="138" s="2" customFormat="1">
      <c r="A138" s="40"/>
      <c r="B138" s="41"/>
      <c r="C138" s="42"/>
      <c r="D138" s="220" t="s">
        <v>133</v>
      </c>
      <c r="E138" s="42"/>
      <c r="F138" s="221" t="s">
        <v>207</v>
      </c>
      <c r="G138" s="42"/>
      <c r="H138" s="42"/>
      <c r="I138" s="217"/>
      <c r="J138" s="42"/>
      <c r="K138" s="42"/>
      <c r="L138" s="46"/>
      <c r="M138" s="218"/>
      <c r="N138" s="219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133</v>
      </c>
      <c r="AU138" s="19" t="s">
        <v>85</v>
      </c>
    </row>
    <row r="139" s="12" customFormat="1" ht="22.8" customHeight="1">
      <c r="A139" s="12"/>
      <c r="B139" s="186"/>
      <c r="C139" s="187"/>
      <c r="D139" s="188" t="s">
        <v>74</v>
      </c>
      <c r="E139" s="200" t="s">
        <v>208</v>
      </c>
      <c r="F139" s="200" t="s">
        <v>209</v>
      </c>
      <c r="G139" s="187"/>
      <c r="H139" s="187"/>
      <c r="I139" s="190"/>
      <c r="J139" s="201">
        <f>BK139</f>
        <v>0</v>
      </c>
      <c r="K139" s="187"/>
      <c r="L139" s="192"/>
      <c r="M139" s="193"/>
      <c r="N139" s="194"/>
      <c r="O139" s="194"/>
      <c r="P139" s="195">
        <f>SUM(P140:P181)</f>
        <v>0</v>
      </c>
      <c r="Q139" s="194"/>
      <c r="R139" s="195">
        <f>SUM(R140:R181)</f>
        <v>0</v>
      </c>
      <c r="S139" s="194"/>
      <c r="T139" s="196">
        <f>SUM(T140:T181)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97" t="s">
        <v>85</v>
      </c>
      <c r="AT139" s="198" t="s">
        <v>74</v>
      </c>
      <c r="AU139" s="198" t="s">
        <v>83</v>
      </c>
      <c r="AY139" s="197" t="s">
        <v>121</v>
      </c>
      <c r="BK139" s="199">
        <f>SUM(BK140:BK181)</f>
        <v>0</v>
      </c>
    </row>
    <row r="140" s="2" customFormat="1" ht="16.5" customHeight="1">
      <c r="A140" s="40"/>
      <c r="B140" s="41"/>
      <c r="C140" s="202" t="s">
        <v>8</v>
      </c>
      <c r="D140" s="202" t="s">
        <v>124</v>
      </c>
      <c r="E140" s="203" t="s">
        <v>210</v>
      </c>
      <c r="F140" s="204" t="s">
        <v>211</v>
      </c>
      <c r="G140" s="205" t="s">
        <v>212</v>
      </c>
      <c r="H140" s="206">
        <v>35</v>
      </c>
      <c r="I140" s="207"/>
      <c r="J140" s="208">
        <f>ROUND(I140*H140,2)</f>
        <v>0</v>
      </c>
      <c r="K140" s="204" t="s">
        <v>19</v>
      </c>
      <c r="L140" s="46"/>
      <c r="M140" s="209" t="s">
        <v>19</v>
      </c>
      <c r="N140" s="210" t="s">
        <v>46</v>
      </c>
      <c r="O140" s="86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3" t="s">
        <v>129</v>
      </c>
      <c r="AT140" s="213" t="s">
        <v>124</v>
      </c>
      <c r="AU140" s="213" t="s">
        <v>85</v>
      </c>
      <c r="AY140" s="19" t="s">
        <v>121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9" t="s">
        <v>83</v>
      </c>
      <c r="BK140" s="214">
        <f>ROUND(I140*H140,2)</f>
        <v>0</v>
      </c>
      <c r="BL140" s="19" t="s">
        <v>129</v>
      </c>
      <c r="BM140" s="213" t="s">
        <v>213</v>
      </c>
    </row>
    <row r="141" s="2" customFormat="1">
      <c r="A141" s="40"/>
      <c r="B141" s="41"/>
      <c r="C141" s="42"/>
      <c r="D141" s="215" t="s">
        <v>131</v>
      </c>
      <c r="E141" s="42"/>
      <c r="F141" s="216" t="s">
        <v>211</v>
      </c>
      <c r="G141" s="42"/>
      <c r="H141" s="42"/>
      <c r="I141" s="217"/>
      <c r="J141" s="42"/>
      <c r="K141" s="42"/>
      <c r="L141" s="46"/>
      <c r="M141" s="218"/>
      <c r="N141" s="219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131</v>
      </c>
      <c r="AU141" s="19" t="s">
        <v>85</v>
      </c>
    </row>
    <row r="142" s="2" customFormat="1" ht="16.5" customHeight="1">
      <c r="A142" s="40"/>
      <c r="B142" s="41"/>
      <c r="C142" s="202" t="s">
        <v>214</v>
      </c>
      <c r="D142" s="202" t="s">
        <v>124</v>
      </c>
      <c r="E142" s="203" t="s">
        <v>215</v>
      </c>
      <c r="F142" s="204" t="s">
        <v>216</v>
      </c>
      <c r="G142" s="205" t="s">
        <v>212</v>
      </c>
      <c r="H142" s="206">
        <v>1</v>
      </c>
      <c r="I142" s="207"/>
      <c r="J142" s="208">
        <f>ROUND(I142*H142,2)</f>
        <v>0</v>
      </c>
      <c r="K142" s="204" t="s">
        <v>19</v>
      </c>
      <c r="L142" s="46"/>
      <c r="M142" s="209" t="s">
        <v>19</v>
      </c>
      <c r="N142" s="210" t="s">
        <v>46</v>
      </c>
      <c r="O142" s="86"/>
      <c r="P142" s="211">
        <f>O142*H142</f>
        <v>0</v>
      </c>
      <c r="Q142" s="211">
        <v>0</v>
      </c>
      <c r="R142" s="211">
        <f>Q142*H142</f>
        <v>0</v>
      </c>
      <c r="S142" s="211">
        <v>0</v>
      </c>
      <c r="T142" s="212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3" t="s">
        <v>129</v>
      </c>
      <c r="AT142" s="213" t="s">
        <v>124</v>
      </c>
      <c r="AU142" s="213" t="s">
        <v>85</v>
      </c>
      <c r="AY142" s="19" t="s">
        <v>121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9" t="s">
        <v>83</v>
      </c>
      <c r="BK142" s="214">
        <f>ROUND(I142*H142,2)</f>
        <v>0</v>
      </c>
      <c r="BL142" s="19" t="s">
        <v>129</v>
      </c>
      <c r="BM142" s="213" t="s">
        <v>217</v>
      </c>
    </row>
    <row r="143" s="2" customFormat="1">
      <c r="A143" s="40"/>
      <c r="B143" s="41"/>
      <c r="C143" s="42"/>
      <c r="D143" s="215" t="s">
        <v>131</v>
      </c>
      <c r="E143" s="42"/>
      <c r="F143" s="216" t="s">
        <v>218</v>
      </c>
      <c r="G143" s="42"/>
      <c r="H143" s="42"/>
      <c r="I143" s="217"/>
      <c r="J143" s="42"/>
      <c r="K143" s="42"/>
      <c r="L143" s="46"/>
      <c r="M143" s="218"/>
      <c r="N143" s="219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131</v>
      </c>
      <c r="AU143" s="19" t="s">
        <v>85</v>
      </c>
    </row>
    <row r="144" s="2" customFormat="1" ht="16.5" customHeight="1">
      <c r="A144" s="40"/>
      <c r="B144" s="41"/>
      <c r="C144" s="202" t="s">
        <v>219</v>
      </c>
      <c r="D144" s="202" t="s">
        <v>124</v>
      </c>
      <c r="E144" s="203" t="s">
        <v>220</v>
      </c>
      <c r="F144" s="204" t="s">
        <v>221</v>
      </c>
      <c r="G144" s="205" t="s">
        <v>212</v>
      </c>
      <c r="H144" s="206">
        <v>1</v>
      </c>
      <c r="I144" s="207"/>
      <c r="J144" s="208">
        <f>ROUND(I144*H144,2)</f>
        <v>0</v>
      </c>
      <c r="K144" s="204" t="s">
        <v>19</v>
      </c>
      <c r="L144" s="46"/>
      <c r="M144" s="209" t="s">
        <v>19</v>
      </c>
      <c r="N144" s="210" t="s">
        <v>46</v>
      </c>
      <c r="O144" s="86"/>
      <c r="P144" s="211">
        <f>O144*H144</f>
        <v>0</v>
      </c>
      <c r="Q144" s="211">
        <v>0</v>
      </c>
      <c r="R144" s="211">
        <f>Q144*H144</f>
        <v>0</v>
      </c>
      <c r="S144" s="211">
        <v>0</v>
      </c>
      <c r="T144" s="212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3" t="s">
        <v>129</v>
      </c>
      <c r="AT144" s="213" t="s">
        <v>124</v>
      </c>
      <c r="AU144" s="213" t="s">
        <v>85</v>
      </c>
      <c r="AY144" s="19" t="s">
        <v>121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9" t="s">
        <v>83</v>
      </c>
      <c r="BK144" s="214">
        <f>ROUND(I144*H144,2)</f>
        <v>0</v>
      </c>
      <c r="BL144" s="19" t="s">
        <v>129</v>
      </c>
      <c r="BM144" s="213" t="s">
        <v>222</v>
      </c>
    </row>
    <row r="145" s="2" customFormat="1">
      <c r="A145" s="40"/>
      <c r="B145" s="41"/>
      <c r="C145" s="42"/>
      <c r="D145" s="215" t="s">
        <v>131</v>
      </c>
      <c r="E145" s="42"/>
      <c r="F145" s="216" t="s">
        <v>223</v>
      </c>
      <c r="G145" s="42"/>
      <c r="H145" s="42"/>
      <c r="I145" s="217"/>
      <c r="J145" s="42"/>
      <c r="K145" s="42"/>
      <c r="L145" s="46"/>
      <c r="M145" s="218"/>
      <c r="N145" s="219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131</v>
      </c>
      <c r="AU145" s="19" t="s">
        <v>85</v>
      </c>
    </row>
    <row r="146" s="2" customFormat="1" ht="16.5" customHeight="1">
      <c r="A146" s="40"/>
      <c r="B146" s="41"/>
      <c r="C146" s="202" t="s">
        <v>224</v>
      </c>
      <c r="D146" s="202" t="s">
        <v>124</v>
      </c>
      <c r="E146" s="203" t="s">
        <v>225</v>
      </c>
      <c r="F146" s="204" t="s">
        <v>226</v>
      </c>
      <c r="G146" s="205" t="s">
        <v>212</v>
      </c>
      <c r="H146" s="206">
        <v>1</v>
      </c>
      <c r="I146" s="207"/>
      <c r="J146" s="208">
        <f>ROUND(I146*H146,2)</f>
        <v>0</v>
      </c>
      <c r="K146" s="204" t="s">
        <v>19</v>
      </c>
      <c r="L146" s="46"/>
      <c r="M146" s="209" t="s">
        <v>19</v>
      </c>
      <c r="N146" s="210" t="s">
        <v>46</v>
      </c>
      <c r="O146" s="86"/>
      <c r="P146" s="211">
        <f>O146*H146</f>
        <v>0</v>
      </c>
      <c r="Q146" s="211">
        <v>0</v>
      </c>
      <c r="R146" s="211">
        <f>Q146*H146</f>
        <v>0</v>
      </c>
      <c r="S146" s="211">
        <v>0</v>
      </c>
      <c r="T146" s="212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3" t="s">
        <v>129</v>
      </c>
      <c r="AT146" s="213" t="s">
        <v>124</v>
      </c>
      <c r="AU146" s="213" t="s">
        <v>85</v>
      </c>
      <c r="AY146" s="19" t="s">
        <v>121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9" t="s">
        <v>83</v>
      </c>
      <c r="BK146" s="214">
        <f>ROUND(I146*H146,2)</f>
        <v>0</v>
      </c>
      <c r="BL146" s="19" t="s">
        <v>129</v>
      </c>
      <c r="BM146" s="213" t="s">
        <v>227</v>
      </c>
    </row>
    <row r="147" s="2" customFormat="1">
      <c r="A147" s="40"/>
      <c r="B147" s="41"/>
      <c r="C147" s="42"/>
      <c r="D147" s="215" t="s">
        <v>131</v>
      </c>
      <c r="E147" s="42"/>
      <c r="F147" s="216" t="s">
        <v>228</v>
      </c>
      <c r="G147" s="42"/>
      <c r="H147" s="42"/>
      <c r="I147" s="217"/>
      <c r="J147" s="42"/>
      <c r="K147" s="42"/>
      <c r="L147" s="46"/>
      <c r="M147" s="218"/>
      <c r="N147" s="219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131</v>
      </c>
      <c r="AU147" s="19" t="s">
        <v>85</v>
      </c>
    </row>
    <row r="148" s="2" customFormat="1" ht="16.5" customHeight="1">
      <c r="A148" s="40"/>
      <c r="B148" s="41"/>
      <c r="C148" s="202" t="s">
        <v>199</v>
      </c>
      <c r="D148" s="202" t="s">
        <v>124</v>
      </c>
      <c r="E148" s="203" t="s">
        <v>229</v>
      </c>
      <c r="F148" s="204" t="s">
        <v>230</v>
      </c>
      <c r="G148" s="205" t="s">
        <v>212</v>
      </c>
      <c r="H148" s="206">
        <v>35</v>
      </c>
      <c r="I148" s="207"/>
      <c r="J148" s="208">
        <f>ROUND(I148*H148,2)</f>
        <v>0</v>
      </c>
      <c r="K148" s="204" t="s">
        <v>19</v>
      </c>
      <c r="L148" s="46"/>
      <c r="M148" s="209" t="s">
        <v>19</v>
      </c>
      <c r="N148" s="210" t="s">
        <v>46</v>
      </c>
      <c r="O148" s="86"/>
      <c r="P148" s="211">
        <f>O148*H148</f>
        <v>0</v>
      </c>
      <c r="Q148" s="211">
        <v>0</v>
      </c>
      <c r="R148" s="211">
        <f>Q148*H148</f>
        <v>0</v>
      </c>
      <c r="S148" s="211">
        <v>0</v>
      </c>
      <c r="T148" s="212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3" t="s">
        <v>129</v>
      </c>
      <c r="AT148" s="213" t="s">
        <v>124</v>
      </c>
      <c r="AU148" s="213" t="s">
        <v>85</v>
      </c>
      <c r="AY148" s="19" t="s">
        <v>121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9" t="s">
        <v>83</v>
      </c>
      <c r="BK148" s="214">
        <f>ROUND(I148*H148,2)</f>
        <v>0</v>
      </c>
      <c r="BL148" s="19" t="s">
        <v>129</v>
      </c>
      <c r="BM148" s="213" t="s">
        <v>231</v>
      </c>
    </row>
    <row r="149" s="2" customFormat="1">
      <c r="A149" s="40"/>
      <c r="B149" s="41"/>
      <c r="C149" s="42"/>
      <c r="D149" s="215" t="s">
        <v>131</v>
      </c>
      <c r="E149" s="42"/>
      <c r="F149" s="216" t="s">
        <v>230</v>
      </c>
      <c r="G149" s="42"/>
      <c r="H149" s="42"/>
      <c r="I149" s="217"/>
      <c r="J149" s="42"/>
      <c r="K149" s="42"/>
      <c r="L149" s="46"/>
      <c r="M149" s="218"/>
      <c r="N149" s="219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131</v>
      </c>
      <c r="AU149" s="19" t="s">
        <v>85</v>
      </c>
    </row>
    <row r="150" s="2" customFormat="1" ht="16.5" customHeight="1">
      <c r="A150" s="40"/>
      <c r="B150" s="41"/>
      <c r="C150" s="202" t="s">
        <v>232</v>
      </c>
      <c r="D150" s="202" t="s">
        <v>124</v>
      </c>
      <c r="E150" s="203" t="s">
        <v>233</v>
      </c>
      <c r="F150" s="204" t="s">
        <v>234</v>
      </c>
      <c r="G150" s="205" t="s">
        <v>212</v>
      </c>
      <c r="H150" s="206">
        <v>1</v>
      </c>
      <c r="I150" s="207"/>
      <c r="J150" s="208">
        <f>ROUND(I150*H150,2)</f>
        <v>0</v>
      </c>
      <c r="K150" s="204" t="s">
        <v>19</v>
      </c>
      <c r="L150" s="46"/>
      <c r="M150" s="209" t="s">
        <v>19</v>
      </c>
      <c r="N150" s="210" t="s">
        <v>46</v>
      </c>
      <c r="O150" s="86"/>
      <c r="P150" s="211">
        <f>O150*H150</f>
        <v>0</v>
      </c>
      <c r="Q150" s="211">
        <v>0</v>
      </c>
      <c r="R150" s="211">
        <f>Q150*H150</f>
        <v>0</v>
      </c>
      <c r="S150" s="211">
        <v>0</v>
      </c>
      <c r="T150" s="212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3" t="s">
        <v>129</v>
      </c>
      <c r="AT150" s="213" t="s">
        <v>124</v>
      </c>
      <c r="AU150" s="213" t="s">
        <v>85</v>
      </c>
      <c r="AY150" s="19" t="s">
        <v>121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9" t="s">
        <v>83</v>
      </c>
      <c r="BK150" s="214">
        <f>ROUND(I150*H150,2)</f>
        <v>0</v>
      </c>
      <c r="BL150" s="19" t="s">
        <v>129</v>
      </c>
      <c r="BM150" s="213" t="s">
        <v>235</v>
      </c>
    </row>
    <row r="151" s="2" customFormat="1">
      <c r="A151" s="40"/>
      <c r="B151" s="41"/>
      <c r="C151" s="42"/>
      <c r="D151" s="215" t="s">
        <v>131</v>
      </c>
      <c r="E151" s="42"/>
      <c r="F151" s="216" t="s">
        <v>234</v>
      </c>
      <c r="G151" s="42"/>
      <c r="H151" s="42"/>
      <c r="I151" s="217"/>
      <c r="J151" s="42"/>
      <c r="K151" s="42"/>
      <c r="L151" s="46"/>
      <c r="M151" s="218"/>
      <c r="N151" s="219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131</v>
      </c>
      <c r="AU151" s="19" t="s">
        <v>85</v>
      </c>
    </row>
    <row r="152" s="2" customFormat="1" ht="16.5" customHeight="1">
      <c r="A152" s="40"/>
      <c r="B152" s="41"/>
      <c r="C152" s="202" t="s">
        <v>236</v>
      </c>
      <c r="D152" s="202" t="s">
        <v>124</v>
      </c>
      <c r="E152" s="203" t="s">
        <v>237</v>
      </c>
      <c r="F152" s="204" t="s">
        <v>238</v>
      </c>
      <c r="G152" s="205" t="s">
        <v>212</v>
      </c>
      <c r="H152" s="206">
        <v>35</v>
      </c>
      <c r="I152" s="207"/>
      <c r="J152" s="208">
        <f>ROUND(I152*H152,2)</f>
        <v>0</v>
      </c>
      <c r="K152" s="204" t="s">
        <v>19</v>
      </c>
      <c r="L152" s="46"/>
      <c r="M152" s="209" t="s">
        <v>19</v>
      </c>
      <c r="N152" s="210" t="s">
        <v>46</v>
      </c>
      <c r="O152" s="86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3" t="s">
        <v>129</v>
      </c>
      <c r="AT152" s="213" t="s">
        <v>124</v>
      </c>
      <c r="AU152" s="213" t="s">
        <v>85</v>
      </c>
      <c r="AY152" s="19" t="s">
        <v>121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9" t="s">
        <v>83</v>
      </c>
      <c r="BK152" s="214">
        <f>ROUND(I152*H152,2)</f>
        <v>0</v>
      </c>
      <c r="BL152" s="19" t="s">
        <v>129</v>
      </c>
      <c r="BM152" s="213" t="s">
        <v>239</v>
      </c>
    </row>
    <row r="153" s="2" customFormat="1">
      <c r="A153" s="40"/>
      <c r="B153" s="41"/>
      <c r="C153" s="42"/>
      <c r="D153" s="215" t="s">
        <v>131</v>
      </c>
      <c r="E153" s="42"/>
      <c r="F153" s="216" t="s">
        <v>238</v>
      </c>
      <c r="G153" s="42"/>
      <c r="H153" s="42"/>
      <c r="I153" s="217"/>
      <c r="J153" s="42"/>
      <c r="K153" s="42"/>
      <c r="L153" s="46"/>
      <c r="M153" s="218"/>
      <c r="N153" s="219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131</v>
      </c>
      <c r="AU153" s="19" t="s">
        <v>85</v>
      </c>
    </row>
    <row r="154" s="2" customFormat="1" ht="16.5" customHeight="1">
      <c r="A154" s="40"/>
      <c r="B154" s="41"/>
      <c r="C154" s="202" t="s">
        <v>240</v>
      </c>
      <c r="D154" s="202" t="s">
        <v>124</v>
      </c>
      <c r="E154" s="203" t="s">
        <v>241</v>
      </c>
      <c r="F154" s="204" t="s">
        <v>242</v>
      </c>
      <c r="G154" s="205" t="s">
        <v>212</v>
      </c>
      <c r="H154" s="206">
        <v>1</v>
      </c>
      <c r="I154" s="207"/>
      <c r="J154" s="208">
        <f>ROUND(I154*H154,2)</f>
        <v>0</v>
      </c>
      <c r="K154" s="204" t="s">
        <v>19</v>
      </c>
      <c r="L154" s="46"/>
      <c r="M154" s="209" t="s">
        <v>19</v>
      </c>
      <c r="N154" s="210" t="s">
        <v>46</v>
      </c>
      <c r="O154" s="86"/>
      <c r="P154" s="211">
        <f>O154*H154</f>
        <v>0</v>
      </c>
      <c r="Q154" s="211">
        <v>0</v>
      </c>
      <c r="R154" s="211">
        <f>Q154*H154</f>
        <v>0</v>
      </c>
      <c r="S154" s="211">
        <v>0</v>
      </c>
      <c r="T154" s="212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3" t="s">
        <v>129</v>
      </c>
      <c r="AT154" s="213" t="s">
        <v>124</v>
      </c>
      <c r="AU154" s="213" t="s">
        <v>85</v>
      </c>
      <c r="AY154" s="19" t="s">
        <v>121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9" t="s">
        <v>83</v>
      </c>
      <c r="BK154" s="214">
        <f>ROUND(I154*H154,2)</f>
        <v>0</v>
      </c>
      <c r="BL154" s="19" t="s">
        <v>129</v>
      </c>
      <c r="BM154" s="213" t="s">
        <v>243</v>
      </c>
    </row>
    <row r="155" s="2" customFormat="1">
      <c r="A155" s="40"/>
      <c r="B155" s="41"/>
      <c r="C155" s="42"/>
      <c r="D155" s="215" t="s">
        <v>131</v>
      </c>
      <c r="E155" s="42"/>
      <c r="F155" s="216" t="s">
        <v>242</v>
      </c>
      <c r="G155" s="42"/>
      <c r="H155" s="42"/>
      <c r="I155" s="217"/>
      <c r="J155" s="42"/>
      <c r="K155" s="42"/>
      <c r="L155" s="46"/>
      <c r="M155" s="218"/>
      <c r="N155" s="219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131</v>
      </c>
      <c r="AU155" s="19" t="s">
        <v>85</v>
      </c>
    </row>
    <row r="156" s="2" customFormat="1" ht="16.5" customHeight="1">
      <c r="A156" s="40"/>
      <c r="B156" s="41"/>
      <c r="C156" s="202" t="s">
        <v>244</v>
      </c>
      <c r="D156" s="202" t="s">
        <v>124</v>
      </c>
      <c r="E156" s="203" t="s">
        <v>245</v>
      </c>
      <c r="F156" s="204" t="s">
        <v>246</v>
      </c>
      <c r="G156" s="205" t="s">
        <v>212</v>
      </c>
      <c r="H156" s="206">
        <v>1</v>
      </c>
      <c r="I156" s="207"/>
      <c r="J156" s="208">
        <f>ROUND(I156*H156,2)</f>
        <v>0</v>
      </c>
      <c r="K156" s="204" t="s">
        <v>19</v>
      </c>
      <c r="L156" s="46"/>
      <c r="M156" s="209" t="s">
        <v>19</v>
      </c>
      <c r="N156" s="210" t="s">
        <v>46</v>
      </c>
      <c r="O156" s="86"/>
      <c r="P156" s="211">
        <f>O156*H156</f>
        <v>0</v>
      </c>
      <c r="Q156" s="211">
        <v>0</v>
      </c>
      <c r="R156" s="211">
        <f>Q156*H156</f>
        <v>0</v>
      </c>
      <c r="S156" s="211">
        <v>0</v>
      </c>
      <c r="T156" s="212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3" t="s">
        <v>129</v>
      </c>
      <c r="AT156" s="213" t="s">
        <v>124</v>
      </c>
      <c r="AU156" s="213" t="s">
        <v>85</v>
      </c>
      <c r="AY156" s="19" t="s">
        <v>121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9" t="s">
        <v>83</v>
      </c>
      <c r="BK156" s="214">
        <f>ROUND(I156*H156,2)</f>
        <v>0</v>
      </c>
      <c r="BL156" s="19" t="s">
        <v>129</v>
      </c>
      <c r="BM156" s="213" t="s">
        <v>247</v>
      </c>
    </row>
    <row r="157" s="2" customFormat="1">
      <c r="A157" s="40"/>
      <c r="B157" s="41"/>
      <c r="C157" s="42"/>
      <c r="D157" s="215" t="s">
        <v>131</v>
      </c>
      <c r="E157" s="42"/>
      <c r="F157" s="216" t="s">
        <v>246</v>
      </c>
      <c r="G157" s="42"/>
      <c r="H157" s="42"/>
      <c r="I157" s="217"/>
      <c r="J157" s="42"/>
      <c r="K157" s="42"/>
      <c r="L157" s="46"/>
      <c r="M157" s="218"/>
      <c r="N157" s="219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131</v>
      </c>
      <c r="AU157" s="19" t="s">
        <v>85</v>
      </c>
    </row>
    <row r="158" s="2" customFormat="1" ht="16.5" customHeight="1">
      <c r="A158" s="40"/>
      <c r="B158" s="41"/>
      <c r="C158" s="202" t="s">
        <v>7</v>
      </c>
      <c r="D158" s="202" t="s">
        <v>124</v>
      </c>
      <c r="E158" s="203" t="s">
        <v>248</v>
      </c>
      <c r="F158" s="204" t="s">
        <v>249</v>
      </c>
      <c r="G158" s="205" t="s">
        <v>212</v>
      </c>
      <c r="H158" s="206">
        <v>1</v>
      </c>
      <c r="I158" s="207"/>
      <c r="J158" s="208">
        <f>ROUND(I158*H158,2)</f>
        <v>0</v>
      </c>
      <c r="K158" s="204" t="s">
        <v>19</v>
      </c>
      <c r="L158" s="46"/>
      <c r="M158" s="209" t="s">
        <v>19</v>
      </c>
      <c r="N158" s="210" t="s">
        <v>46</v>
      </c>
      <c r="O158" s="86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3" t="s">
        <v>129</v>
      </c>
      <c r="AT158" s="213" t="s">
        <v>124</v>
      </c>
      <c r="AU158" s="213" t="s">
        <v>85</v>
      </c>
      <c r="AY158" s="19" t="s">
        <v>121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9" t="s">
        <v>83</v>
      </c>
      <c r="BK158" s="214">
        <f>ROUND(I158*H158,2)</f>
        <v>0</v>
      </c>
      <c r="BL158" s="19" t="s">
        <v>129</v>
      </c>
      <c r="BM158" s="213" t="s">
        <v>250</v>
      </c>
    </row>
    <row r="159" s="2" customFormat="1">
      <c r="A159" s="40"/>
      <c r="B159" s="41"/>
      <c r="C159" s="42"/>
      <c r="D159" s="215" t="s">
        <v>131</v>
      </c>
      <c r="E159" s="42"/>
      <c r="F159" s="216" t="s">
        <v>249</v>
      </c>
      <c r="G159" s="42"/>
      <c r="H159" s="42"/>
      <c r="I159" s="217"/>
      <c r="J159" s="42"/>
      <c r="K159" s="42"/>
      <c r="L159" s="46"/>
      <c r="M159" s="218"/>
      <c r="N159" s="219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131</v>
      </c>
      <c r="AU159" s="19" t="s">
        <v>85</v>
      </c>
    </row>
    <row r="160" s="2" customFormat="1" ht="16.5" customHeight="1">
      <c r="A160" s="40"/>
      <c r="B160" s="41"/>
      <c r="C160" s="202" t="s">
        <v>251</v>
      </c>
      <c r="D160" s="202" t="s">
        <v>124</v>
      </c>
      <c r="E160" s="203" t="s">
        <v>252</v>
      </c>
      <c r="F160" s="204" t="s">
        <v>253</v>
      </c>
      <c r="G160" s="205" t="s">
        <v>212</v>
      </c>
      <c r="H160" s="206">
        <v>35</v>
      </c>
      <c r="I160" s="207"/>
      <c r="J160" s="208">
        <f>ROUND(I160*H160,2)</f>
        <v>0</v>
      </c>
      <c r="K160" s="204" t="s">
        <v>19</v>
      </c>
      <c r="L160" s="46"/>
      <c r="M160" s="209" t="s">
        <v>19</v>
      </c>
      <c r="N160" s="210" t="s">
        <v>46</v>
      </c>
      <c r="O160" s="86"/>
      <c r="P160" s="211">
        <f>O160*H160</f>
        <v>0</v>
      </c>
      <c r="Q160" s="211">
        <v>0</v>
      </c>
      <c r="R160" s="211">
        <f>Q160*H160</f>
        <v>0</v>
      </c>
      <c r="S160" s="211">
        <v>0</v>
      </c>
      <c r="T160" s="212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3" t="s">
        <v>129</v>
      </c>
      <c r="AT160" s="213" t="s">
        <v>124</v>
      </c>
      <c r="AU160" s="213" t="s">
        <v>85</v>
      </c>
      <c r="AY160" s="19" t="s">
        <v>121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9" t="s">
        <v>83</v>
      </c>
      <c r="BK160" s="214">
        <f>ROUND(I160*H160,2)</f>
        <v>0</v>
      </c>
      <c r="BL160" s="19" t="s">
        <v>129</v>
      </c>
      <c r="BM160" s="213" t="s">
        <v>254</v>
      </c>
    </row>
    <row r="161" s="2" customFormat="1">
      <c r="A161" s="40"/>
      <c r="B161" s="41"/>
      <c r="C161" s="42"/>
      <c r="D161" s="215" t="s">
        <v>131</v>
      </c>
      <c r="E161" s="42"/>
      <c r="F161" s="216" t="s">
        <v>255</v>
      </c>
      <c r="G161" s="42"/>
      <c r="H161" s="42"/>
      <c r="I161" s="217"/>
      <c r="J161" s="42"/>
      <c r="K161" s="42"/>
      <c r="L161" s="46"/>
      <c r="M161" s="218"/>
      <c r="N161" s="219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131</v>
      </c>
      <c r="AU161" s="19" t="s">
        <v>85</v>
      </c>
    </row>
    <row r="162" s="2" customFormat="1" ht="16.5" customHeight="1">
      <c r="A162" s="40"/>
      <c r="B162" s="41"/>
      <c r="C162" s="202" t="s">
        <v>256</v>
      </c>
      <c r="D162" s="202" t="s">
        <v>124</v>
      </c>
      <c r="E162" s="203" t="s">
        <v>257</v>
      </c>
      <c r="F162" s="204" t="s">
        <v>258</v>
      </c>
      <c r="G162" s="205" t="s">
        <v>212</v>
      </c>
      <c r="H162" s="206">
        <v>1</v>
      </c>
      <c r="I162" s="207"/>
      <c r="J162" s="208">
        <f>ROUND(I162*H162,2)</f>
        <v>0</v>
      </c>
      <c r="K162" s="204" t="s">
        <v>19</v>
      </c>
      <c r="L162" s="46"/>
      <c r="M162" s="209" t="s">
        <v>19</v>
      </c>
      <c r="N162" s="210" t="s">
        <v>46</v>
      </c>
      <c r="O162" s="86"/>
      <c r="P162" s="211">
        <f>O162*H162</f>
        <v>0</v>
      </c>
      <c r="Q162" s="211">
        <v>0</v>
      </c>
      <c r="R162" s="211">
        <f>Q162*H162</f>
        <v>0</v>
      </c>
      <c r="S162" s="211">
        <v>0</v>
      </c>
      <c r="T162" s="212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3" t="s">
        <v>129</v>
      </c>
      <c r="AT162" s="213" t="s">
        <v>124</v>
      </c>
      <c r="AU162" s="213" t="s">
        <v>85</v>
      </c>
      <c r="AY162" s="19" t="s">
        <v>121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9" t="s">
        <v>83</v>
      </c>
      <c r="BK162" s="214">
        <f>ROUND(I162*H162,2)</f>
        <v>0</v>
      </c>
      <c r="BL162" s="19" t="s">
        <v>129</v>
      </c>
      <c r="BM162" s="213" t="s">
        <v>259</v>
      </c>
    </row>
    <row r="163" s="2" customFormat="1">
      <c r="A163" s="40"/>
      <c r="B163" s="41"/>
      <c r="C163" s="42"/>
      <c r="D163" s="215" t="s">
        <v>131</v>
      </c>
      <c r="E163" s="42"/>
      <c r="F163" s="216" t="s">
        <v>258</v>
      </c>
      <c r="G163" s="42"/>
      <c r="H163" s="42"/>
      <c r="I163" s="217"/>
      <c r="J163" s="42"/>
      <c r="K163" s="42"/>
      <c r="L163" s="46"/>
      <c r="M163" s="218"/>
      <c r="N163" s="219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131</v>
      </c>
      <c r="AU163" s="19" t="s">
        <v>85</v>
      </c>
    </row>
    <row r="164" s="2" customFormat="1" ht="16.5" customHeight="1">
      <c r="A164" s="40"/>
      <c r="B164" s="41"/>
      <c r="C164" s="202" t="s">
        <v>260</v>
      </c>
      <c r="D164" s="202" t="s">
        <v>124</v>
      </c>
      <c r="E164" s="203" t="s">
        <v>261</v>
      </c>
      <c r="F164" s="204" t="s">
        <v>262</v>
      </c>
      <c r="G164" s="205" t="s">
        <v>212</v>
      </c>
      <c r="H164" s="206">
        <v>1</v>
      </c>
      <c r="I164" s="207"/>
      <c r="J164" s="208">
        <f>ROUND(I164*H164,2)</f>
        <v>0</v>
      </c>
      <c r="K164" s="204" t="s">
        <v>19</v>
      </c>
      <c r="L164" s="46"/>
      <c r="M164" s="209" t="s">
        <v>19</v>
      </c>
      <c r="N164" s="210" t="s">
        <v>46</v>
      </c>
      <c r="O164" s="86"/>
      <c r="P164" s="211">
        <f>O164*H164</f>
        <v>0</v>
      </c>
      <c r="Q164" s="211">
        <v>0</v>
      </c>
      <c r="R164" s="211">
        <f>Q164*H164</f>
        <v>0</v>
      </c>
      <c r="S164" s="211">
        <v>0</v>
      </c>
      <c r="T164" s="212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3" t="s">
        <v>129</v>
      </c>
      <c r="AT164" s="213" t="s">
        <v>124</v>
      </c>
      <c r="AU164" s="213" t="s">
        <v>85</v>
      </c>
      <c r="AY164" s="19" t="s">
        <v>121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9" t="s">
        <v>83</v>
      </c>
      <c r="BK164" s="214">
        <f>ROUND(I164*H164,2)</f>
        <v>0</v>
      </c>
      <c r="BL164" s="19" t="s">
        <v>129</v>
      </c>
      <c r="BM164" s="213" t="s">
        <v>263</v>
      </c>
    </row>
    <row r="165" s="2" customFormat="1">
      <c r="A165" s="40"/>
      <c r="B165" s="41"/>
      <c r="C165" s="42"/>
      <c r="D165" s="215" t="s">
        <v>131</v>
      </c>
      <c r="E165" s="42"/>
      <c r="F165" s="216" t="s">
        <v>262</v>
      </c>
      <c r="G165" s="42"/>
      <c r="H165" s="42"/>
      <c r="I165" s="217"/>
      <c r="J165" s="42"/>
      <c r="K165" s="42"/>
      <c r="L165" s="46"/>
      <c r="M165" s="218"/>
      <c r="N165" s="219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131</v>
      </c>
      <c r="AU165" s="19" t="s">
        <v>85</v>
      </c>
    </row>
    <row r="166" s="2" customFormat="1" ht="16.5" customHeight="1">
      <c r="A166" s="40"/>
      <c r="B166" s="41"/>
      <c r="C166" s="202" t="s">
        <v>264</v>
      </c>
      <c r="D166" s="202" t="s">
        <v>124</v>
      </c>
      <c r="E166" s="203" t="s">
        <v>265</v>
      </c>
      <c r="F166" s="204" t="s">
        <v>266</v>
      </c>
      <c r="G166" s="205" t="s">
        <v>212</v>
      </c>
      <c r="H166" s="206">
        <v>1</v>
      </c>
      <c r="I166" s="207"/>
      <c r="J166" s="208">
        <f>ROUND(I166*H166,2)</f>
        <v>0</v>
      </c>
      <c r="K166" s="204" t="s">
        <v>19</v>
      </c>
      <c r="L166" s="46"/>
      <c r="M166" s="209" t="s">
        <v>19</v>
      </c>
      <c r="N166" s="210" t="s">
        <v>46</v>
      </c>
      <c r="O166" s="86"/>
      <c r="P166" s="211">
        <f>O166*H166</f>
        <v>0</v>
      </c>
      <c r="Q166" s="211">
        <v>0</v>
      </c>
      <c r="R166" s="211">
        <f>Q166*H166</f>
        <v>0</v>
      </c>
      <c r="S166" s="211">
        <v>0</v>
      </c>
      <c r="T166" s="212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3" t="s">
        <v>129</v>
      </c>
      <c r="AT166" s="213" t="s">
        <v>124</v>
      </c>
      <c r="AU166" s="213" t="s">
        <v>85</v>
      </c>
      <c r="AY166" s="19" t="s">
        <v>121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9" t="s">
        <v>83</v>
      </c>
      <c r="BK166" s="214">
        <f>ROUND(I166*H166,2)</f>
        <v>0</v>
      </c>
      <c r="BL166" s="19" t="s">
        <v>129</v>
      </c>
      <c r="BM166" s="213" t="s">
        <v>267</v>
      </c>
    </row>
    <row r="167" s="2" customFormat="1">
      <c r="A167" s="40"/>
      <c r="B167" s="41"/>
      <c r="C167" s="42"/>
      <c r="D167" s="215" t="s">
        <v>131</v>
      </c>
      <c r="E167" s="42"/>
      <c r="F167" s="216" t="s">
        <v>266</v>
      </c>
      <c r="G167" s="42"/>
      <c r="H167" s="42"/>
      <c r="I167" s="217"/>
      <c r="J167" s="42"/>
      <c r="K167" s="42"/>
      <c r="L167" s="46"/>
      <c r="M167" s="218"/>
      <c r="N167" s="219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131</v>
      </c>
      <c r="AU167" s="19" t="s">
        <v>85</v>
      </c>
    </row>
    <row r="168" s="2" customFormat="1" ht="16.5" customHeight="1">
      <c r="A168" s="40"/>
      <c r="B168" s="41"/>
      <c r="C168" s="202" t="s">
        <v>268</v>
      </c>
      <c r="D168" s="202" t="s">
        <v>124</v>
      </c>
      <c r="E168" s="203" t="s">
        <v>269</v>
      </c>
      <c r="F168" s="204" t="s">
        <v>270</v>
      </c>
      <c r="G168" s="205" t="s">
        <v>212</v>
      </c>
      <c r="H168" s="206">
        <v>1</v>
      </c>
      <c r="I168" s="207"/>
      <c r="J168" s="208">
        <f>ROUND(I168*H168,2)</f>
        <v>0</v>
      </c>
      <c r="K168" s="204" t="s">
        <v>19</v>
      </c>
      <c r="L168" s="46"/>
      <c r="M168" s="209" t="s">
        <v>19</v>
      </c>
      <c r="N168" s="210" t="s">
        <v>46</v>
      </c>
      <c r="O168" s="86"/>
      <c r="P168" s="211">
        <f>O168*H168</f>
        <v>0</v>
      </c>
      <c r="Q168" s="211">
        <v>0</v>
      </c>
      <c r="R168" s="211">
        <f>Q168*H168</f>
        <v>0</v>
      </c>
      <c r="S168" s="211">
        <v>0</v>
      </c>
      <c r="T168" s="212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3" t="s">
        <v>129</v>
      </c>
      <c r="AT168" s="213" t="s">
        <v>124</v>
      </c>
      <c r="AU168" s="213" t="s">
        <v>85</v>
      </c>
      <c r="AY168" s="19" t="s">
        <v>121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9" t="s">
        <v>83</v>
      </c>
      <c r="BK168" s="214">
        <f>ROUND(I168*H168,2)</f>
        <v>0</v>
      </c>
      <c r="BL168" s="19" t="s">
        <v>129</v>
      </c>
      <c r="BM168" s="213" t="s">
        <v>271</v>
      </c>
    </row>
    <row r="169" s="2" customFormat="1">
      <c r="A169" s="40"/>
      <c r="B169" s="41"/>
      <c r="C169" s="42"/>
      <c r="D169" s="215" t="s">
        <v>131</v>
      </c>
      <c r="E169" s="42"/>
      <c r="F169" s="216" t="s">
        <v>270</v>
      </c>
      <c r="G169" s="42"/>
      <c r="H169" s="42"/>
      <c r="I169" s="217"/>
      <c r="J169" s="42"/>
      <c r="K169" s="42"/>
      <c r="L169" s="46"/>
      <c r="M169" s="218"/>
      <c r="N169" s="219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131</v>
      </c>
      <c r="AU169" s="19" t="s">
        <v>85</v>
      </c>
    </row>
    <row r="170" s="2" customFormat="1" ht="16.5" customHeight="1">
      <c r="A170" s="40"/>
      <c r="B170" s="41"/>
      <c r="C170" s="202" t="s">
        <v>272</v>
      </c>
      <c r="D170" s="202" t="s">
        <v>124</v>
      </c>
      <c r="E170" s="203" t="s">
        <v>273</v>
      </c>
      <c r="F170" s="204" t="s">
        <v>274</v>
      </c>
      <c r="G170" s="205" t="s">
        <v>212</v>
      </c>
      <c r="H170" s="206">
        <v>1</v>
      </c>
      <c r="I170" s="207"/>
      <c r="J170" s="208">
        <f>ROUND(I170*H170,2)</f>
        <v>0</v>
      </c>
      <c r="K170" s="204" t="s">
        <v>19</v>
      </c>
      <c r="L170" s="46"/>
      <c r="M170" s="209" t="s">
        <v>19</v>
      </c>
      <c r="N170" s="210" t="s">
        <v>46</v>
      </c>
      <c r="O170" s="86"/>
      <c r="P170" s="211">
        <f>O170*H170</f>
        <v>0</v>
      </c>
      <c r="Q170" s="211">
        <v>0</v>
      </c>
      <c r="R170" s="211">
        <f>Q170*H170</f>
        <v>0</v>
      </c>
      <c r="S170" s="211">
        <v>0</v>
      </c>
      <c r="T170" s="212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3" t="s">
        <v>129</v>
      </c>
      <c r="AT170" s="213" t="s">
        <v>124</v>
      </c>
      <c r="AU170" s="213" t="s">
        <v>85</v>
      </c>
      <c r="AY170" s="19" t="s">
        <v>121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9" t="s">
        <v>83</v>
      </c>
      <c r="BK170" s="214">
        <f>ROUND(I170*H170,2)</f>
        <v>0</v>
      </c>
      <c r="BL170" s="19" t="s">
        <v>129</v>
      </c>
      <c r="BM170" s="213" t="s">
        <v>275</v>
      </c>
    </row>
    <row r="171" s="2" customFormat="1">
      <c r="A171" s="40"/>
      <c r="B171" s="41"/>
      <c r="C171" s="42"/>
      <c r="D171" s="215" t="s">
        <v>131</v>
      </c>
      <c r="E171" s="42"/>
      <c r="F171" s="216" t="s">
        <v>276</v>
      </c>
      <c r="G171" s="42"/>
      <c r="H171" s="42"/>
      <c r="I171" s="217"/>
      <c r="J171" s="42"/>
      <c r="K171" s="42"/>
      <c r="L171" s="46"/>
      <c r="M171" s="218"/>
      <c r="N171" s="219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131</v>
      </c>
      <c r="AU171" s="19" t="s">
        <v>85</v>
      </c>
    </row>
    <row r="172" s="2" customFormat="1" ht="16.5" customHeight="1">
      <c r="A172" s="40"/>
      <c r="B172" s="41"/>
      <c r="C172" s="202" t="s">
        <v>277</v>
      </c>
      <c r="D172" s="202" t="s">
        <v>124</v>
      </c>
      <c r="E172" s="203" t="s">
        <v>278</v>
      </c>
      <c r="F172" s="204" t="s">
        <v>279</v>
      </c>
      <c r="G172" s="205" t="s">
        <v>212</v>
      </c>
      <c r="H172" s="206">
        <v>1</v>
      </c>
      <c r="I172" s="207"/>
      <c r="J172" s="208">
        <f>ROUND(I172*H172,2)</f>
        <v>0</v>
      </c>
      <c r="K172" s="204" t="s">
        <v>19</v>
      </c>
      <c r="L172" s="46"/>
      <c r="M172" s="209" t="s">
        <v>19</v>
      </c>
      <c r="N172" s="210" t="s">
        <v>46</v>
      </c>
      <c r="O172" s="86"/>
      <c r="P172" s="211">
        <f>O172*H172</f>
        <v>0</v>
      </c>
      <c r="Q172" s="211">
        <v>0</v>
      </c>
      <c r="R172" s="211">
        <f>Q172*H172</f>
        <v>0</v>
      </c>
      <c r="S172" s="211">
        <v>0</v>
      </c>
      <c r="T172" s="212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3" t="s">
        <v>129</v>
      </c>
      <c r="AT172" s="213" t="s">
        <v>124</v>
      </c>
      <c r="AU172" s="213" t="s">
        <v>85</v>
      </c>
      <c r="AY172" s="19" t="s">
        <v>121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9" t="s">
        <v>83</v>
      </c>
      <c r="BK172" s="214">
        <f>ROUND(I172*H172,2)</f>
        <v>0</v>
      </c>
      <c r="BL172" s="19" t="s">
        <v>129</v>
      </c>
      <c r="BM172" s="213" t="s">
        <v>280</v>
      </c>
    </row>
    <row r="173" s="2" customFormat="1">
      <c r="A173" s="40"/>
      <c r="B173" s="41"/>
      <c r="C173" s="42"/>
      <c r="D173" s="215" t="s">
        <v>131</v>
      </c>
      <c r="E173" s="42"/>
      <c r="F173" s="216" t="s">
        <v>279</v>
      </c>
      <c r="G173" s="42"/>
      <c r="H173" s="42"/>
      <c r="I173" s="217"/>
      <c r="J173" s="42"/>
      <c r="K173" s="42"/>
      <c r="L173" s="46"/>
      <c r="M173" s="218"/>
      <c r="N173" s="219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131</v>
      </c>
      <c r="AU173" s="19" t="s">
        <v>85</v>
      </c>
    </row>
    <row r="174" s="2" customFormat="1" ht="16.5" customHeight="1">
      <c r="A174" s="40"/>
      <c r="B174" s="41"/>
      <c r="C174" s="202" t="s">
        <v>281</v>
      </c>
      <c r="D174" s="202" t="s">
        <v>124</v>
      </c>
      <c r="E174" s="203" t="s">
        <v>282</v>
      </c>
      <c r="F174" s="204" t="s">
        <v>283</v>
      </c>
      <c r="G174" s="205" t="s">
        <v>212</v>
      </c>
      <c r="H174" s="206">
        <v>1</v>
      </c>
      <c r="I174" s="207"/>
      <c r="J174" s="208">
        <f>ROUND(I174*H174,2)</f>
        <v>0</v>
      </c>
      <c r="K174" s="204" t="s">
        <v>19</v>
      </c>
      <c r="L174" s="46"/>
      <c r="M174" s="209" t="s">
        <v>19</v>
      </c>
      <c r="N174" s="210" t="s">
        <v>46</v>
      </c>
      <c r="O174" s="86"/>
      <c r="P174" s="211">
        <f>O174*H174</f>
        <v>0</v>
      </c>
      <c r="Q174" s="211">
        <v>0</v>
      </c>
      <c r="R174" s="211">
        <f>Q174*H174</f>
        <v>0</v>
      </c>
      <c r="S174" s="211">
        <v>0</v>
      </c>
      <c r="T174" s="212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3" t="s">
        <v>129</v>
      </c>
      <c r="AT174" s="213" t="s">
        <v>124</v>
      </c>
      <c r="AU174" s="213" t="s">
        <v>85</v>
      </c>
      <c r="AY174" s="19" t="s">
        <v>121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9" t="s">
        <v>83</v>
      </c>
      <c r="BK174" s="214">
        <f>ROUND(I174*H174,2)</f>
        <v>0</v>
      </c>
      <c r="BL174" s="19" t="s">
        <v>129</v>
      </c>
      <c r="BM174" s="213" t="s">
        <v>284</v>
      </c>
    </row>
    <row r="175" s="2" customFormat="1">
      <c r="A175" s="40"/>
      <c r="B175" s="41"/>
      <c r="C175" s="42"/>
      <c r="D175" s="215" t="s">
        <v>131</v>
      </c>
      <c r="E175" s="42"/>
      <c r="F175" s="216" t="s">
        <v>283</v>
      </c>
      <c r="G175" s="42"/>
      <c r="H175" s="42"/>
      <c r="I175" s="217"/>
      <c r="J175" s="42"/>
      <c r="K175" s="42"/>
      <c r="L175" s="46"/>
      <c r="M175" s="218"/>
      <c r="N175" s="219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131</v>
      </c>
      <c r="AU175" s="19" t="s">
        <v>85</v>
      </c>
    </row>
    <row r="176" s="2" customFormat="1" ht="16.5" customHeight="1">
      <c r="A176" s="40"/>
      <c r="B176" s="41"/>
      <c r="C176" s="202" t="s">
        <v>285</v>
      </c>
      <c r="D176" s="202" t="s">
        <v>124</v>
      </c>
      <c r="E176" s="203" t="s">
        <v>286</v>
      </c>
      <c r="F176" s="204" t="s">
        <v>287</v>
      </c>
      <c r="G176" s="205" t="s">
        <v>212</v>
      </c>
      <c r="H176" s="206">
        <v>1</v>
      </c>
      <c r="I176" s="207"/>
      <c r="J176" s="208">
        <f>ROUND(I176*H176,2)</f>
        <v>0</v>
      </c>
      <c r="K176" s="204" t="s">
        <v>19</v>
      </c>
      <c r="L176" s="46"/>
      <c r="M176" s="209" t="s">
        <v>19</v>
      </c>
      <c r="N176" s="210" t="s">
        <v>46</v>
      </c>
      <c r="O176" s="86"/>
      <c r="P176" s="211">
        <f>O176*H176</f>
        <v>0</v>
      </c>
      <c r="Q176" s="211">
        <v>0</v>
      </c>
      <c r="R176" s="211">
        <f>Q176*H176</f>
        <v>0</v>
      </c>
      <c r="S176" s="211">
        <v>0</v>
      </c>
      <c r="T176" s="212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3" t="s">
        <v>129</v>
      </c>
      <c r="AT176" s="213" t="s">
        <v>124</v>
      </c>
      <c r="AU176" s="213" t="s">
        <v>85</v>
      </c>
      <c r="AY176" s="19" t="s">
        <v>121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9" t="s">
        <v>83</v>
      </c>
      <c r="BK176" s="214">
        <f>ROUND(I176*H176,2)</f>
        <v>0</v>
      </c>
      <c r="BL176" s="19" t="s">
        <v>129</v>
      </c>
      <c r="BM176" s="213" t="s">
        <v>288</v>
      </c>
    </row>
    <row r="177" s="2" customFormat="1">
      <c r="A177" s="40"/>
      <c r="B177" s="41"/>
      <c r="C177" s="42"/>
      <c r="D177" s="215" t="s">
        <v>131</v>
      </c>
      <c r="E177" s="42"/>
      <c r="F177" s="216" t="s">
        <v>287</v>
      </c>
      <c r="G177" s="42"/>
      <c r="H177" s="42"/>
      <c r="I177" s="217"/>
      <c r="J177" s="42"/>
      <c r="K177" s="42"/>
      <c r="L177" s="46"/>
      <c r="M177" s="218"/>
      <c r="N177" s="219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131</v>
      </c>
      <c r="AU177" s="19" t="s">
        <v>85</v>
      </c>
    </row>
    <row r="178" s="2" customFormat="1" ht="24.15" customHeight="1">
      <c r="A178" s="40"/>
      <c r="B178" s="41"/>
      <c r="C178" s="202" t="s">
        <v>289</v>
      </c>
      <c r="D178" s="202" t="s">
        <v>124</v>
      </c>
      <c r="E178" s="203" t="s">
        <v>290</v>
      </c>
      <c r="F178" s="204" t="s">
        <v>291</v>
      </c>
      <c r="G178" s="205" t="s">
        <v>212</v>
      </c>
      <c r="H178" s="206">
        <v>1</v>
      </c>
      <c r="I178" s="207"/>
      <c r="J178" s="208">
        <f>ROUND(I178*H178,2)</f>
        <v>0</v>
      </c>
      <c r="K178" s="204" t="s">
        <v>19</v>
      </c>
      <c r="L178" s="46"/>
      <c r="M178" s="209" t="s">
        <v>19</v>
      </c>
      <c r="N178" s="210" t="s">
        <v>46</v>
      </c>
      <c r="O178" s="86"/>
      <c r="P178" s="211">
        <f>O178*H178</f>
        <v>0</v>
      </c>
      <c r="Q178" s="211">
        <v>0</v>
      </c>
      <c r="R178" s="211">
        <f>Q178*H178</f>
        <v>0</v>
      </c>
      <c r="S178" s="211">
        <v>0</v>
      </c>
      <c r="T178" s="212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3" t="s">
        <v>129</v>
      </c>
      <c r="AT178" s="213" t="s">
        <v>124</v>
      </c>
      <c r="AU178" s="213" t="s">
        <v>85</v>
      </c>
      <c r="AY178" s="19" t="s">
        <v>121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9" t="s">
        <v>83</v>
      </c>
      <c r="BK178" s="214">
        <f>ROUND(I178*H178,2)</f>
        <v>0</v>
      </c>
      <c r="BL178" s="19" t="s">
        <v>129</v>
      </c>
      <c r="BM178" s="213" t="s">
        <v>292</v>
      </c>
    </row>
    <row r="179" s="2" customFormat="1">
      <c r="A179" s="40"/>
      <c r="B179" s="41"/>
      <c r="C179" s="42"/>
      <c r="D179" s="215" t="s">
        <v>131</v>
      </c>
      <c r="E179" s="42"/>
      <c r="F179" s="216" t="s">
        <v>291</v>
      </c>
      <c r="G179" s="42"/>
      <c r="H179" s="42"/>
      <c r="I179" s="217"/>
      <c r="J179" s="42"/>
      <c r="K179" s="42"/>
      <c r="L179" s="46"/>
      <c r="M179" s="218"/>
      <c r="N179" s="219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131</v>
      </c>
      <c r="AU179" s="19" t="s">
        <v>85</v>
      </c>
    </row>
    <row r="180" s="2" customFormat="1" ht="16.5" customHeight="1">
      <c r="A180" s="40"/>
      <c r="B180" s="41"/>
      <c r="C180" s="202" t="s">
        <v>293</v>
      </c>
      <c r="D180" s="202" t="s">
        <v>124</v>
      </c>
      <c r="E180" s="203" t="s">
        <v>294</v>
      </c>
      <c r="F180" s="204" t="s">
        <v>295</v>
      </c>
      <c r="G180" s="205" t="s">
        <v>212</v>
      </c>
      <c r="H180" s="206">
        <v>70</v>
      </c>
      <c r="I180" s="207"/>
      <c r="J180" s="208">
        <f>ROUND(I180*H180,2)</f>
        <v>0</v>
      </c>
      <c r="K180" s="204" t="s">
        <v>19</v>
      </c>
      <c r="L180" s="46"/>
      <c r="M180" s="209" t="s">
        <v>19</v>
      </c>
      <c r="N180" s="210" t="s">
        <v>46</v>
      </c>
      <c r="O180" s="86"/>
      <c r="P180" s="211">
        <f>O180*H180</f>
        <v>0</v>
      </c>
      <c r="Q180" s="211">
        <v>0</v>
      </c>
      <c r="R180" s="211">
        <f>Q180*H180</f>
        <v>0</v>
      </c>
      <c r="S180" s="211">
        <v>0</v>
      </c>
      <c r="T180" s="212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3" t="s">
        <v>129</v>
      </c>
      <c r="AT180" s="213" t="s">
        <v>124</v>
      </c>
      <c r="AU180" s="213" t="s">
        <v>85</v>
      </c>
      <c r="AY180" s="19" t="s">
        <v>121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9" t="s">
        <v>83</v>
      </c>
      <c r="BK180" s="214">
        <f>ROUND(I180*H180,2)</f>
        <v>0</v>
      </c>
      <c r="BL180" s="19" t="s">
        <v>129</v>
      </c>
      <c r="BM180" s="213" t="s">
        <v>296</v>
      </c>
    </row>
    <row r="181" s="2" customFormat="1">
      <c r="A181" s="40"/>
      <c r="B181" s="41"/>
      <c r="C181" s="42"/>
      <c r="D181" s="215" t="s">
        <v>131</v>
      </c>
      <c r="E181" s="42"/>
      <c r="F181" s="216" t="s">
        <v>295</v>
      </c>
      <c r="G181" s="42"/>
      <c r="H181" s="42"/>
      <c r="I181" s="217"/>
      <c r="J181" s="42"/>
      <c r="K181" s="42"/>
      <c r="L181" s="46"/>
      <c r="M181" s="218"/>
      <c r="N181" s="219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131</v>
      </c>
      <c r="AU181" s="19" t="s">
        <v>85</v>
      </c>
    </row>
    <row r="182" s="12" customFormat="1" ht="22.8" customHeight="1">
      <c r="A182" s="12"/>
      <c r="B182" s="186"/>
      <c r="C182" s="187"/>
      <c r="D182" s="188" t="s">
        <v>74</v>
      </c>
      <c r="E182" s="200" t="s">
        <v>297</v>
      </c>
      <c r="F182" s="200" t="s">
        <v>298</v>
      </c>
      <c r="G182" s="187"/>
      <c r="H182" s="187"/>
      <c r="I182" s="190"/>
      <c r="J182" s="201">
        <f>BK182</f>
        <v>0</v>
      </c>
      <c r="K182" s="187"/>
      <c r="L182" s="192"/>
      <c r="M182" s="193"/>
      <c r="N182" s="194"/>
      <c r="O182" s="194"/>
      <c r="P182" s="195">
        <f>SUM(P183:P184)</f>
        <v>0</v>
      </c>
      <c r="Q182" s="194"/>
      <c r="R182" s="195">
        <f>SUM(R183:R184)</f>
        <v>0</v>
      </c>
      <c r="S182" s="194"/>
      <c r="T182" s="196">
        <f>SUM(T183:T184)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97" t="s">
        <v>85</v>
      </c>
      <c r="AT182" s="198" t="s">
        <v>74</v>
      </c>
      <c r="AU182" s="198" t="s">
        <v>83</v>
      </c>
      <c r="AY182" s="197" t="s">
        <v>121</v>
      </c>
      <c r="BK182" s="199">
        <f>SUM(BK183:BK184)</f>
        <v>0</v>
      </c>
    </row>
    <row r="183" s="2" customFormat="1" ht="21.75" customHeight="1">
      <c r="A183" s="40"/>
      <c r="B183" s="41"/>
      <c r="C183" s="202" t="s">
        <v>299</v>
      </c>
      <c r="D183" s="202" t="s">
        <v>124</v>
      </c>
      <c r="E183" s="203" t="s">
        <v>300</v>
      </c>
      <c r="F183" s="204" t="s">
        <v>301</v>
      </c>
      <c r="G183" s="205" t="s">
        <v>187</v>
      </c>
      <c r="H183" s="206">
        <v>1</v>
      </c>
      <c r="I183" s="207"/>
      <c r="J183" s="208">
        <f>ROUND(I183*H183,2)</f>
        <v>0</v>
      </c>
      <c r="K183" s="204" t="s">
        <v>19</v>
      </c>
      <c r="L183" s="46"/>
      <c r="M183" s="209" t="s">
        <v>19</v>
      </c>
      <c r="N183" s="210" t="s">
        <v>46</v>
      </c>
      <c r="O183" s="86"/>
      <c r="P183" s="211">
        <f>O183*H183</f>
        <v>0</v>
      </c>
      <c r="Q183" s="211">
        <v>0</v>
      </c>
      <c r="R183" s="211">
        <f>Q183*H183</f>
        <v>0</v>
      </c>
      <c r="S183" s="211">
        <v>0</v>
      </c>
      <c r="T183" s="212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3" t="s">
        <v>199</v>
      </c>
      <c r="AT183" s="213" t="s">
        <v>124</v>
      </c>
      <c r="AU183" s="213" t="s">
        <v>85</v>
      </c>
      <c r="AY183" s="19" t="s">
        <v>121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9" t="s">
        <v>83</v>
      </c>
      <c r="BK183" s="214">
        <f>ROUND(I183*H183,2)</f>
        <v>0</v>
      </c>
      <c r="BL183" s="19" t="s">
        <v>199</v>
      </c>
      <c r="BM183" s="213" t="s">
        <v>302</v>
      </c>
    </row>
    <row r="184" s="2" customFormat="1">
      <c r="A184" s="40"/>
      <c r="B184" s="41"/>
      <c r="C184" s="42"/>
      <c r="D184" s="215" t="s">
        <v>131</v>
      </c>
      <c r="E184" s="42"/>
      <c r="F184" s="216" t="s">
        <v>301</v>
      </c>
      <c r="G184" s="42"/>
      <c r="H184" s="42"/>
      <c r="I184" s="217"/>
      <c r="J184" s="42"/>
      <c r="K184" s="42"/>
      <c r="L184" s="46"/>
      <c r="M184" s="218"/>
      <c r="N184" s="219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131</v>
      </c>
      <c r="AU184" s="19" t="s">
        <v>85</v>
      </c>
    </row>
    <row r="185" s="12" customFormat="1" ht="22.8" customHeight="1">
      <c r="A185" s="12"/>
      <c r="B185" s="186"/>
      <c r="C185" s="187"/>
      <c r="D185" s="188" t="s">
        <v>74</v>
      </c>
      <c r="E185" s="200" t="s">
        <v>303</v>
      </c>
      <c r="F185" s="200" t="s">
        <v>304</v>
      </c>
      <c r="G185" s="187"/>
      <c r="H185" s="187"/>
      <c r="I185" s="190"/>
      <c r="J185" s="201">
        <f>BK185</f>
        <v>0</v>
      </c>
      <c r="K185" s="187"/>
      <c r="L185" s="192"/>
      <c r="M185" s="193"/>
      <c r="N185" s="194"/>
      <c r="O185" s="194"/>
      <c r="P185" s="195">
        <f>SUM(P186:P195)</f>
        <v>0</v>
      </c>
      <c r="Q185" s="194"/>
      <c r="R185" s="195">
        <f>SUM(R186:R195)</f>
        <v>0</v>
      </c>
      <c r="S185" s="194"/>
      <c r="T185" s="196">
        <f>SUM(T186:T195)</f>
        <v>0.089262940000000013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97" t="s">
        <v>85</v>
      </c>
      <c r="AT185" s="198" t="s">
        <v>74</v>
      </c>
      <c r="AU185" s="198" t="s">
        <v>83</v>
      </c>
      <c r="AY185" s="197" t="s">
        <v>121</v>
      </c>
      <c r="BK185" s="199">
        <f>SUM(BK186:BK195)</f>
        <v>0</v>
      </c>
    </row>
    <row r="186" s="2" customFormat="1" ht="16.5" customHeight="1">
      <c r="A186" s="40"/>
      <c r="B186" s="41"/>
      <c r="C186" s="202" t="s">
        <v>305</v>
      </c>
      <c r="D186" s="202" t="s">
        <v>124</v>
      </c>
      <c r="E186" s="203" t="s">
        <v>306</v>
      </c>
      <c r="F186" s="204" t="s">
        <v>307</v>
      </c>
      <c r="G186" s="205" t="s">
        <v>127</v>
      </c>
      <c r="H186" s="206">
        <v>4.7030000000000003</v>
      </c>
      <c r="I186" s="207"/>
      <c r="J186" s="208">
        <f>ROUND(I186*H186,2)</f>
        <v>0</v>
      </c>
      <c r="K186" s="204" t="s">
        <v>128</v>
      </c>
      <c r="L186" s="46"/>
      <c r="M186" s="209" t="s">
        <v>19</v>
      </c>
      <c r="N186" s="210" t="s">
        <v>46</v>
      </c>
      <c r="O186" s="86"/>
      <c r="P186" s="211">
        <f>O186*H186</f>
        <v>0</v>
      </c>
      <c r="Q186" s="211">
        <v>0</v>
      </c>
      <c r="R186" s="211">
        <f>Q186*H186</f>
        <v>0</v>
      </c>
      <c r="S186" s="211">
        <v>0.01098</v>
      </c>
      <c r="T186" s="212">
        <f>S186*H186</f>
        <v>0.051638940000000001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3" t="s">
        <v>199</v>
      </c>
      <c r="AT186" s="213" t="s">
        <v>124</v>
      </c>
      <c r="AU186" s="213" t="s">
        <v>85</v>
      </c>
      <c r="AY186" s="19" t="s">
        <v>121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9" t="s">
        <v>83</v>
      </c>
      <c r="BK186" s="214">
        <f>ROUND(I186*H186,2)</f>
        <v>0</v>
      </c>
      <c r="BL186" s="19" t="s">
        <v>199</v>
      </c>
      <c r="BM186" s="213" t="s">
        <v>308</v>
      </c>
    </row>
    <row r="187" s="2" customFormat="1">
      <c r="A187" s="40"/>
      <c r="B187" s="41"/>
      <c r="C187" s="42"/>
      <c r="D187" s="215" t="s">
        <v>131</v>
      </c>
      <c r="E187" s="42"/>
      <c r="F187" s="216" t="s">
        <v>309</v>
      </c>
      <c r="G187" s="42"/>
      <c r="H187" s="42"/>
      <c r="I187" s="217"/>
      <c r="J187" s="42"/>
      <c r="K187" s="42"/>
      <c r="L187" s="46"/>
      <c r="M187" s="218"/>
      <c r="N187" s="219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131</v>
      </c>
      <c r="AU187" s="19" t="s">
        <v>85</v>
      </c>
    </row>
    <row r="188" s="2" customFormat="1">
      <c r="A188" s="40"/>
      <c r="B188" s="41"/>
      <c r="C188" s="42"/>
      <c r="D188" s="220" t="s">
        <v>133</v>
      </c>
      <c r="E188" s="42"/>
      <c r="F188" s="221" t="s">
        <v>310</v>
      </c>
      <c r="G188" s="42"/>
      <c r="H188" s="42"/>
      <c r="I188" s="217"/>
      <c r="J188" s="42"/>
      <c r="K188" s="42"/>
      <c r="L188" s="46"/>
      <c r="M188" s="218"/>
      <c r="N188" s="219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133</v>
      </c>
      <c r="AU188" s="19" t="s">
        <v>85</v>
      </c>
    </row>
    <row r="189" s="13" customFormat="1">
      <c r="A189" s="13"/>
      <c r="B189" s="222"/>
      <c r="C189" s="223"/>
      <c r="D189" s="215" t="s">
        <v>135</v>
      </c>
      <c r="E189" s="224" t="s">
        <v>19</v>
      </c>
      <c r="F189" s="225" t="s">
        <v>311</v>
      </c>
      <c r="G189" s="223"/>
      <c r="H189" s="224" t="s">
        <v>19</v>
      </c>
      <c r="I189" s="226"/>
      <c r="J189" s="223"/>
      <c r="K189" s="223"/>
      <c r="L189" s="227"/>
      <c r="M189" s="228"/>
      <c r="N189" s="229"/>
      <c r="O189" s="229"/>
      <c r="P189" s="229"/>
      <c r="Q189" s="229"/>
      <c r="R189" s="229"/>
      <c r="S189" s="229"/>
      <c r="T189" s="23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1" t="s">
        <v>135</v>
      </c>
      <c r="AU189" s="231" t="s">
        <v>85</v>
      </c>
      <c r="AV189" s="13" t="s">
        <v>83</v>
      </c>
      <c r="AW189" s="13" t="s">
        <v>36</v>
      </c>
      <c r="AX189" s="13" t="s">
        <v>75</v>
      </c>
      <c r="AY189" s="231" t="s">
        <v>121</v>
      </c>
    </row>
    <row r="190" s="14" customFormat="1">
      <c r="A190" s="14"/>
      <c r="B190" s="232"/>
      <c r="C190" s="233"/>
      <c r="D190" s="215" t="s">
        <v>135</v>
      </c>
      <c r="E190" s="234" t="s">
        <v>19</v>
      </c>
      <c r="F190" s="235" t="s">
        <v>137</v>
      </c>
      <c r="G190" s="233"/>
      <c r="H190" s="236">
        <v>4.7030000000000003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2" t="s">
        <v>135</v>
      </c>
      <c r="AU190" s="242" t="s">
        <v>85</v>
      </c>
      <c r="AV190" s="14" t="s">
        <v>85</v>
      </c>
      <c r="AW190" s="14" t="s">
        <v>36</v>
      </c>
      <c r="AX190" s="14" t="s">
        <v>83</v>
      </c>
      <c r="AY190" s="242" t="s">
        <v>121</v>
      </c>
    </row>
    <row r="191" s="2" customFormat="1" ht="16.5" customHeight="1">
      <c r="A191" s="40"/>
      <c r="B191" s="41"/>
      <c r="C191" s="202" t="s">
        <v>312</v>
      </c>
      <c r="D191" s="202" t="s">
        <v>124</v>
      </c>
      <c r="E191" s="203" t="s">
        <v>313</v>
      </c>
      <c r="F191" s="204" t="s">
        <v>314</v>
      </c>
      <c r="G191" s="205" t="s">
        <v>127</v>
      </c>
      <c r="H191" s="206">
        <v>4.7030000000000003</v>
      </c>
      <c r="I191" s="207"/>
      <c r="J191" s="208">
        <f>ROUND(I191*H191,2)</f>
        <v>0</v>
      </c>
      <c r="K191" s="204" t="s">
        <v>128</v>
      </c>
      <c r="L191" s="46"/>
      <c r="M191" s="209" t="s">
        <v>19</v>
      </c>
      <c r="N191" s="210" t="s">
        <v>46</v>
      </c>
      <c r="O191" s="86"/>
      <c r="P191" s="211">
        <f>O191*H191</f>
        <v>0</v>
      </c>
      <c r="Q191" s="211">
        <v>0</v>
      </c>
      <c r="R191" s="211">
        <f>Q191*H191</f>
        <v>0</v>
      </c>
      <c r="S191" s="211">
        <v>0.0080000000000000002</v>
      </c>
      <c r="T191" s="212">
        <f>S191*H191</f>
        <v>0.037624000000000005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3" t="s">
        <v>199</v>
      </c>
      <c r="AT191" s="213" t="s">
        <v>124</v>
      </c>
      <c r="AU191" s="213" t="s">
        <v>85</v>
      </c>
      <c r="AY191" s="19" t="s">
        <v>121</v>
      </c>
      <c r="BE191" s="214">
        <f>IF(N191="základní",J191,0)</f>
        <v>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19" t="s">
        <v>83</v>
      </c>
      <c r="BK191" s="214">
        <f>ROUND(I191*H191,2)</f>
        <v>0</v>
      </c>
      <c r="BL191" s="19" t="s">
        <v>199</v>
      </c>
      <c r="BM191" s="213" t="s">
        <v>315</v>
      </c>
    </row>
    <row r="192" s="2" customFormat="1">
      <c r="A192" s="40"/>
      <c r="B192" s="41"/>
      <c r="C192" s="42"/>
      <c r="D192" s="215" t="s">
        <v>131</v>
      </c>
      <c r="E192" s="42"/>
      <c r="F192" s="216" t="s">
        <v>316</v>
      </c>
      <c r="G192" s="42"/>
      <c r="H192" s="42"/>
      <c r="I192" s="217"/>
      <c r="J192" s="42"/>
      <c r="K192" s="42"/>
      <c r="L192" s="46"/>
      <c r="M192" s="218"/>
      <c r="N192" s="219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131</v>
      </c>
      <c r="AU192" s="19" t="s">
        <v>85</v>
      </c>
    </row>
    <row r="193" s="2" customFormat="1">
      <c r="A193" s="40"/>
      <c r="B193" s="41"/>
      <c r="C193" s="42"/>
      <c r="D193" s="220" t="s">
        <v>133</v>
      </c>
      <c r="E193" s="42"/>
      <c r="F193" s="221" t="s">
        <v>317</v>
      </c>
      <c r="G193" s="42"/>
      <c r="H193" s="42"/>
      <c r="I193" s="217"/>
      <c r="J193" s="42"/>
      <c r="K193" s="42"/>
      <c r="L193" s="46"/>
      <c r="M193" s="218"/>
      <c r="N193" s="219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133</v>
      </c>
      <c r="AU193" s="19" t="s">
        <v>85</v>
      </c>
    </row>
    <row r="194" s="13" customFormat="1">
      <c r="A194" s="13"/>
      <c r="B194" s="222"/>
      <c r="C194" s="223"/>
      <c r="D194" s="215" t="s">
        <v>135</v>
      </c>
      <c r="E194" s="224" t="s">
        <v>19</v>
      </c>
      <c r="F194" s="225" t="s">
        <v>311</v>
      </c>
      <c r="G194" s="223"/>
      <c r="H194" s="224" t="s">
        <v>19</v>
      </c>
      <c r="I194" s="226"/>
      <c r="J194" s="223"/>
      <c r="K194" s="223"/>
      <c r="L194" s="227"/>
      <c r="M194" s="228"/>
      <c r="N194" s="229"/>
      <c r="O194" s="229"/>
      <c r="P194" s="229"/>
      <c r="Q194" s="229"/>
      <c r="R194" s="229"/>
      <c r="S194" s="229"/>
      <c r="T194" s="23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1" t="s">
        <v>135</v>
      </c>
      <c r="AU194" s="231" t="s">
        <v>85</v>
      </c>
      <c r="AV194" s="13" t="s">
        <v>83</v>
      </c>
      <c r="AW194" s="13" t="s">
        <v>36</v>
      </c>
      <c r="AX194" s="13" t="s">
        <v>75</v>
      </c>
      <c r="AY194" s="231" t="s">
        <v>121</v>
      </c>
    </row>
    <row r="195" s="14" customFormat="1">
      <c r="A195" s="14"/>
      <c r="B195" s="232"/>
      <c r="C195" s="233"/>
      <c r="D195" s="215" t="s">
        <v>135</v>
      </c>
      <c r="E195" s="234" t="s">
        <v>19</v>
      </c>
      <c r="F195" s="235" t="s">
        <v>137</v>
      </c>
      <c r="G195" s="233"/>
      <c r="H195" s="236">
        <v>4.7030000000000003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2" t="s">
        <v>135</v>
      </c>
      <c r="AU195" s="242" t="s">
        <v>85</v>
      </c>
      <c r="AV195" s="14" t="s">
        <v>85</v>
      </c>
      <c r="AW195" s="14" t="s">
        <v>36</v>
      </c>
      <c r="AX195" s="14" t="s">
        <v>83</v>
      </c>
      <c r="AY195" s="242" t="s">
        <v>121</v>
      </c>
    </row>
    <row r="196" s="12" customFormat="1" ht="22.8" customHeight="1">
      <c r="A196" s="12"/>
      <c r="B196" s="186"/>
      <c r="C196" s="187"/>
      <c r="D196" s="188" t="s">
        <v>74</v>
      </c>
      <c r="E196" s="200" t="s">
        <v>318</v>
      </c>
      <c r="F196" s="200" t="s">
        <v>319</v>
      </c>
      <c r="G196" s="187"/>
      <c r="H196" s="187"/>
      <c r="I196" s="190"/>
      <c r="J196" s="201">
        <f>BK196</f>
        <v>0</v>
      </c>
      <c r="K196" s="187"/>
      <c r="L196" s="192"/>
      <c r="M196" s="193"/>
      <c r="N196" s="194"/>
      <c r="O196" s="194"/>
      <c r="P196" s="195">
        <f>SUM(P197:P204)</f>
        <v>0</v>
      </c>
      <c r="Q196" s="194"/>
      <c r="R196" s="195">
        <f>SUM(R197:R204)</f>
        <v>0.01248</v>
      </c>
      <c r="S196" s="194"/>
      <c r="T196" s="196">
        <f>SUM(T197:T204)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97" t="s">
        <v>85</v>
      </c>
      <c r="AT196" s="198" t="s">
        <v>74</v>
      </c>
      <c r="AU196" s="198" t="s">
        <v>83</v>
      </c>
      <c r="AY196" s="197" t="s">
        <v>121</v>
      </c>
      <c r="BK196" s="199">
        <f>SUM(BK197:BK204)</f>
        <v>0</v>
      </c>
    </row>
    <row r="197" s="2" customFormat="1" ht="16.5" customHeight="1">
      <c r="A197" s="40"/>
      <c r="B197" s="41"/>
      <c r="C197" s="202" t="s">
        <v>320</v>
      </c>
      <c r="D197" s="202" t="s">
        <v>124</v>
      </c>
      <c r="E197" s="203" t="s">
        <v>321</v>
      </c>
      <c r="F197" s="204" t="s">
        <v>322</v>
      </c>
      <c r="G197" s="205" t="s">
        <v>323</v>
      </c>
      <c r="H197" s="206">
        <v>8</v>
      </c>
      <c r="I197" s="207"/>
      <c r="J197" s="208">
        <f>ROUND(I197*H197,2)</f>
        <v>0</v>
      </c>
      <c r="K197" s="204" t="s">
        <v>128</v>
      </c>
      <c r="L197" s="46"/>
      <c r="M197" s="209" t="s">
        <v>19</v>
      </c>
      <c r="N197" s="210" t="s">
        <v>46</v>
      </c>
      <c r="O197" s="86"/>
      <c r="P197" s="211">
        <f>O197*H197</f>
        <v>0</v>
      </c>
      <c r="Q197" s="211">
        <v>6.0000000000000002E-05</v>
      </c>
      <c r="R197" s="211">
        <f>Q197*H197</f>
        <v>0.00048000000000000001</v>
      </c>
      <c r="S197" s="211">
        <v>0</v>
      </c>
      <c r="T197" s="212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3" t="s">
        <v>199</v>
      </c>
      <c r="AT197" s="213" t="s">
        <v>124</v>
      </c>
      <c r="AU197" s="213" t="s">
        <v>85</v>
      </c>
      <c r="AY197" s="19" t="s">
        <v>121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9" t="s">
        <v>83</v>
      </c>
      <c r="BK197" s="214">
        <f>ROUND(I197*H197,2)</f>
        <v>0</v>
      </c>
      <c r="BL197" s="19" t="s">
        <v>199</v>
      </c>
      <c r="BM197" s="213" t="s">
        <v>324</v>
      </c>
    </row>
    <row r="198" s="2" customFormat="1">
      <c r="A198" s="40"/>
      <c r="B198" s="41"/>
      <c r="C198" s="42"/>
      <c r="D198" s="215" t="s">
        <v>131</v>
      </c>
      <c r="E198" s="42"/>
      <c r="F198" s="216" t="s">
        <v>325</v>
      </c>
      <c r="G198" s="42"/>
      <c r="H198" s="42"/>
      <c r="I198" s="217"/>
      <c r="J198" s="42"/>
      <c r="K198" s="42"/>
      <c r="L198" s="46"/>
      <c r="M198" s="218"/>
      <c r="N198" s="219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131</v>
      </c>
      <c r="AU198" s="19" t="s">
        <v>85</v>
      </c>
    </row>
    <row r="199" s="2" customFormat="1">
      <c r="A199" s="40"/>
      <c r="B199" s="41"/>
      <c r="C199" s="42"/>
      <c r="D199" s="220" t="s">
        <v>133</v>
      </c>
      <c r="E199" s="42"/>
      <c r="F199" s="221" t="s">
        <v>326</v>
      </c>
      <c r="G199" s="42"/>
      <c r="H199" s="42"/>
      <c r="I199" s="217"/>
      <c r="J199" s="42"/>
      <c r="K199" s="42"/>
      <c r="L199" s="46"/>
      <c r="M199" s="218"/>
      <c r="N199" s="219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133</v>
      </c>
      <c r="AU199" s="19" t="s">
        <v>85</v>
      </c>
    </row>
    <row r="200" s="2" customFormat="1" ht="16.5" customHeight="1">
      <c r="A200" s="40"/>
      <c r="B200" s="41"/>
      <c r="C200" s="243" t="s">
        <v>327</v>
      </c>
      <c r="D200" s="243" t="s">
        <v>328</v>
      </c>
      <c r="E200" s="244" t="s">
        <v>329</v>
      </c>
      <c r="F200" s="245" t="s">
        <v>330</v>
      </c>
      <c r="G200" s="246" t="s">
        <v>187</v>
      </c>
      <c r="H200" s="247">
        <v>1</v>
      </c>
      <c r="I200" s="248"/>
      <c r="J200" s="249">
        <f>ROUND(I200*H200,2)</f>
        <v>0</v>
      </c>
      <c r="K200" s="245" t="s">
        <v>128</v>
      </c>
      <c r="L200" s="250"/>
      <c r="M200" s="251" t="s">
        <v>19</v>
      </c>
      <c r="N200" s="252" t="s">
        <v>46</v>
      </c>
      <c r="O200" s="86"/>
      <c r="P200" s="211">
        <f>O200*H200</f>
        <v>0</v>
      </c>
      <c r="Q200" s="211">
        <v>0.012</v>
      </c>
      <c r="R200" s="211">
        <f>Q200*H200</f>
        <v>0.012</v>
      </c>
      <c r="S200" s="211">
        <v>0</v>
      </c>
      <c r="T200" s="212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3" t="s">
        <v>293</v>
      </c>
      <c r="AT200" s="213" t="s">
        <v>328</v>
      </c>
      <c r="AU200" s="213" t="s">
        <v>85</v>
      </c>
      <c r="AY200" s="19" t="s">
        <v>121</v>
      </c>
      <c r="BE200" s="214">
        <f>IF(N200="základní",J200,0)</f>
        <v>0</v>
      </c>
      <c r="BF200" s="214">
        <f>IF(N200="snížená",J200,0)</f>
        <v>0</v>
      </c>
      <c r="BG200" s="214">
        <f>IF(N200="zákl. přenesená",J200,0)</f>
        <v>0</v>
      </c>
      <c r="BH200" s="214">
        <f>IF(N200="sníž. přenesená",J200,0)</f>
        <v>0</v>
      </c>
      <c r="BI200" s="214">
        <f>IF(N200="nulová",J200,0)</f>
        <v>0</v>
      </c>
      <c r="BJ200" s="19" t="s">
        <v>83</v>
      </c>
      <c r="BK200" s="214">
        <f>ROUND(I200*H200,2)</f>
        <v>0</v>
      </c>
      <c r="BL200" s="19" t="s">
        <v>199</v>
      </c>
      <c r="BM200" s="213" t="s">
        <v>331</v>
      </c>
    </row>
    <row r="201" s="2" customFormat="1">
      <c r="A201" s="40"/>
      <c r="B201" s="41"/>
      <c r="C201" s="42"/>
      <c r="D201" s="215" t="s">
        <v>131</v>
      </c>
      <c r="E201" s="42"/>
      <c r="F201" s="216" t="s">
        <v>330</v>
      </c>
      <c r="G201" s="42"/>
      <c r="H201" s="42"/>
      <c r="I201" s="217"/>
      <c r="J201" s="42"/>
      <c r="K201" s="42"/>
      <c r="L201" s="46"/>
      <c r="M201" s="218"/>
      <c r="N201" s="219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131</v>
      </c>
      <c r="AU201" s="19" t="s">
        <v>85</v>
      </c>
    </row>
    <row r="202" s="2" customFormat="1" ht="16.5" customHeight="1">
      <c r="A202" s="40"/>
      <c r="B202" s="41"/>
      <c r="C202" s="202" t="s">
        <v>332</v>
      </c>
      <c r="D202" s="202" t="s">
        <v>124</v>
      </c>
      <c r="E202" s="203" t="s">
        <v>333</v>
      </c>
      <c r="F202" s="204" t="s">
        <v>334</v>
      </c>
      <c r="G202" s="205" t="s">
        <v>204</v>
      </c>
      <c r="H202" s="206">
        <v>0.012</v>
      </c>
      <c r="I202" s="207"/>
      <c r="J202" s="208">
        <f>ROUND(I202*H202,2)</f>
        <v>0</v>
      </c>
      <c r="K202" s="204" t="s">
        <v>128</v>
      </c>
      <c r="L202" s="46"/>
      <c r="M202" s="209" t="s">
        <v>19</v>
      </c>
      <c r="N202" s="210" t="s">
        <v>46</v>
      </c>
      <c r="O202" s="86"/>
      <c r="P202" s="211">
        <f>O202*H202</f>
        <v>0</v>
      </c>
      <c r="Q202" s="211">
        <v>0</v>
      </c>
      <c r="R202" s="211">
        <f>Q202*H202</f>
        <v>0</v>
      </c>
      <c r="S202" s="211">
        <v>0</v>
      </c>
      <c r="T202" s="212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3" t="s">
        <v>199</v>
      </c>
      <c r="AT202" s="213" t="s">
        <v>124</v>
      </c>
      <c r="AU202" s="213" t="s">
        <v>85</v>
      </c>
      <c r="AY202" s="19" t="s">
        <v>121</v>
      </c>
      <c r="BE202" s="214">
        <f>IF(N202="základní",J202,0)</f>
        <v>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19" t="s">
        <v>83</v>
      </c>
      <c r="BK202" s="214">
        <f>ROUND(I202*H202,2)</f>
        <v>0</v>
      </c>
      <c r="BL202" s="19" t="s">
        <v>199</v>
      </c>
      <c r="BM202" s="213" t="s">
        <v>335</v>
      </c>
    </row>
    <row r="203" s="2" customFormat="1">
      <c r="A203" s="40"/>
      <c r="B203" s="41"/>
      <c r="C203" s="42"/>
      <c r="D203" s="215" t="s">
        <v>131</v>
      </c>
      <c r="E203" s="42"/>
      <c r="F203" s="216" t="s">
        <v>336</v>
      </c>
      <c r="G203" s="42"/>
      <c r="H203" s="42"/>
      <c r="I203" s="217"/>
      <c r="J203" s="42"/>
      <c r="K203" s="42"/>
      <c r="L203" s="46"/>
      <c r="M203" s="218"/>
      <c r="N203" s="219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131</v>
      </c>
      <c r="AU203" s="19" t="s">
        <v>85</v>
      </c>
    </row>
    <row r="204" s="2" customFormat="1">
      <c r="A204" s="40"/>
      <c r="B204" s="41"/>
      <c r="C204" s="42"/>
      <c r="D204" s="220" t="s">
        <v>133</v>
      </c>
      <c r="E204" s="42"/>
      <c r="F204" s="221" t="s">
        <v>337</v>
      </c>
      <c r="G204" s="42"/>
      <c r="H204" s="42"/>
      <c r="I204" s="217"/>
      <c r="J204" s="42"/>
      <c r="K204" s="42"/>
      <c r="L204" s="46"/>
      <c r="M204" s="218"/>
      <c r="N204" s="219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133</v>
      </c>
      <c r="AU204" s="19" t="s">
        <v>85</v>
      </c>
    </row>
    <row r="205" s="12" customFormat="1" ht="22.8" customHeight="1">
      <c r="A205" s="12"/>
      <c r="B205" s="186"/>
      <c r="C205" s="187"/>
      <c r="D205" s="188" t="s">
        <v>74</v>
      </c>
      <c r="E205" s="200" t="s">
        <v>338</v>
      </c>
      <c r="F205" s="200" t="s">
        <v>339</v>
      </c>
      <c r="G205" s="187"/>
      <c r="H205" s="187"/>
      <c r="I205" s="190"/>
      <c r="J205" s="201">
        <f>BK205</f>
        <v>0</v>
      </c>
      <c r="K205" s="187"/>
      <c r="L205" s="192"/>
      <c r="M205" s="193"/>
      <c r="N205" s="194"/>
      <c r="O205" s="194"/>
      <c r="P205" s="195">
        <f>SUM(P206:P220)</f>
        <v>0</v>
      </c>
      <c r="Q205" s="194"/>
      <c r="R205" s="195">
        <f>SUM(R206:R220)</f>
        <v>0.015250529999999998</v>
      </c>
      <c r="S205" s="194"/>
      <c r="T205" s="196">
        <f>SUM(T206:T220)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197" t="s">
        <v>85</v>
      </c>
      <c r="AT205" s="198" t="s">
        <v>74</v>
      </c>
      <c r="AU205" s="198" t="s">
        <v>83</v>
      </c>
      <c r="AY205" s="197" t="s">
        <v>121</v>
      </c>
      <c r="BK205" s="199">
        <f>SUM(BK206:BK220)</f>
        <v>0</v>
      </c>
    </row>
    <row r="206" s="2" customFormat="1" ht="16.5" customHeight="1">
      <c r="A206" s="40"/>
      <c r="B206" s="41"/>
      <c r="C206" s="202" t="s">
        <v>340</v>
      </c>
      <c r="D206" s="202" t="s">
        <v>124</v>
      </c>
      <c r="E206" s="203" t="s">
        <v>341</v>
      </c>
      <c r="F206" s="204" t="s">
        <v>342</v>
      </c>
      <c r="G206" s="205" t="s">
        <v>127</v>
      </c>
      <c r="H206" s="206">
        <v>25.199999999999999</v>
      </c>
      <c r="I206" s="207"/>
      <c r="J206" s="208">
        <f>ROUND(I206*H206,2)</f>
        <v>0</v>
      </c>
      <c r="K206" s="204" t="s">
        <v>128</v>
      </c>
      <c r="L206" s="46"/>
      <c r="M206" s="209" t="s">
        <v>19</v>
      </c>
      <c r="N206" s="210" t="s">
        <v>46</v>
      </c>
      <c r="O206" s="86"/>
      <c r="P206" s="211">
        <f>O206*H206</f>
        <v>0</v>
      </c>
      <c r="Q206" s="211">
        <v>0</v>
      </c>
      <c r="R206" s="211">
        <f>Q206*H206</f>
        <v>0</v>
      </c>
      <c r="S206" s="211">
        <v>0</v>
      </c>
      <c r="T206" s="212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3" t="s">
        <v>199</v>
      </c>
      <c r="AT206" s="213" t="s">
        <v>124</v>
      </c>
      <c r="AU206" s="213" t="s">
        <v>85</v>
      </c>
      <c r="AY206" s="19" t="s">
        <v>121</v>
      </c>
      <c r="BE206" s="214">
        <f>IF(N206="základní",J206,0)</f>
        <v>0</v>
      </c>
      <c r="BF206" s="214">
        <f>IF(N206="snížená",J206,0)</f>
        <v>0</v>
      </c>
      <c r="BG206" s="214">
        <f>IF(N206="zákl. přenesená",J206,0)</f>
        <v>0</v>
      </c>
      <c r="BH206" s="214">
        <f>IF(N206="sníž. přenesená",J206,0)</f>
        <v>0</v>
      </c>
      <c r="BI206" s="214">
        <f>IF(N206="nulová",J206,0)</f>
        <v>0</v>
      </c>
      <c r="BJ206" s="19" t="s">
        <v>83</v>
      </c>
      <c r="BK206" s="214">
        <f>ROUND(I206*H206,2)</f>
        <v>0</v>
      </c>
      <c r="BL206" s="19" t="s">
        <v>199</v>
      </c>
      <c r="BM206" s="213" t="s">
        <v>343</v>
      </c>
    </row>
    <row r="207" s="2" customFormat="1">
      <c r="A207" s="40"/>
      <c r="B207" s="41"/>
      <c r="C207" s="42"/>
      <c r="D207" s="215" t="s">
        <v>131</v>
      </c>
      <c r="E207" s="42"/>
      <c r="F207" s="216" t="s">
        <v>344</v>
      </c>
      <c r="G207" s="42"/>
      <c r="H207" s="42"/>
      <c r="I207" s="217"/>
      <c r="J207" s="42"/>
      <c r="K207" s="42"/>
      <c r="L207" s="46"/>
      <c r="M207" s="218"/>
      <c r="N207" s="219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131</v>
      </c>
      <c r="AU207" s="19" t="s">
        <v>85</v>
      </c>
    </row>
    <row r="208" s="2" customFormat="1">
      <c r="A208" s="40"/>
      <c r="B208" s="41"/>
      <c r="C208" s="42"/>
      <c r="D208" s="220" t="s">
        <v>133</v>
      </c>
      <c r="E208" s="42"/>
      <c r="F208" s="221" t="s">
        <v>345</v>
      </c>
      <c r="G208" s="42"/>
      <c r="H208" s="42"/>
      <c r="I208" s="217"/>
      <c r="J208" s="42"/>
      <c r="K208" s="42"/>
      <c r="L208" s="46"/>
      <c r="M208" s="218"/>
      <c r="N208" s="219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133</v>
      </c>
      <c r="AU208" s="19" t="s">
        <v>85</v>
      </c>
    </row>
    <row r="209" s="13" customFormat="1">
      <c r="A209" s="13"/>
      <c r="B209" s="222"/>
      <c r="C209" s="223"/>
      <c r="D209" s="215" t="s">
        <v>135</v>
      </c>
      <c r="E209" s="224" t="s">
        <v>19</v>
      </c>
      <c r="F209" s="225" t="s">
        <v>136</v>
      </c>
      <c r="G209" s="223"/>
      <c r="H209" s="224" t="s">
        <v>19</v>
      </c>
      <c r="I209" s="226"/>
      <c r="J209" s="223"/>
      <c r="K209" s="223"/>
      <c r="L209" s="227"/>
      <c r="M209" s="228"/>
      <c r="N209" s="229"/>
      <c r="O209" s="229"/>
      <c r="P209" s="229"/>
      <c r="Q209" s="229"/>
      <c r="R209" s="229"/>
      <c r="S209" s="229"/>
      <c r="T209" s="23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1" t="s">
        <v>135</v>
      </c>
      <c r="AU209" s="231" t="s">
        <v>85</v>
      </c>
      <c r="AV209" s="13" t="s">
        <v>83</v>
      </c>
      <c r="AW209" s="13" t="s">
        <v>36</v>
      </c>
      <c r="AX209" s="13" t="s">
        <v>75</v>
      </c>
      <c r="AY209" s="231" t="s">
        <v>121</v>
      </c>
    </row>
    <row r="210" s="14" customFormat="1">
      <c r="A210" s="14"/>
      <c r="B210" s="232"/>
      <c r="C210" s="233"/>
      <c r="D210" s="215" t="s">
        <v>135</v>
      </c>
      <c r="E210" s="234" t="s">
        <v>19</v>
      </c>
      <c r="F210" s="235" t="s">
        <v>346</v>
      </c>
      <c r="G210" s="233"/>
      <c r="H210" s="236">
        <v>25.199999999999999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2" t="s">
        <v>135</v>
      </c>
      <c r="AU210" s="242" t="s">
        <v>85</v>
      </c>
      <c r="AV210" s="14" t="s">
        <v>85</v>
      </c>
      <c r="AW210" s="14" t="s">
        <v>36</v>
      </c>
      <c r="AX210" s="14" t="s">
        <v>83</v>
      </c>
      <c r="AY210" s="242" t="s">
        <v>121</v>
      </c>
    </row>
    <row r="211" s="2" customFormat="1" ht="16.5" customHeight="1">
      <c r="A211" s="40"/>
      <c r="B211" s="41"/>
      <c r="C211" s="202" t="s">
        <v>347</v>
      </c>
      <c r="D211" s="202" t="s">
        <v>124</v>
      </c>
      <c r="E211" s="203" t="s">
        <v>348</v>
      </c>
      <c r="F211" s="204" t="s">
        <v>349</v>
      </c>
      <c r="G211" s="205" t="s">
        <v>127</v>
      </c>
      <c r="H211" s="206">
        <v>29.902999999999999</v>
      </c>
      <c r="I211" s="207"/>
      <c r="J211" s="208">
        <f>ROUND(I211*H211,2)</f>
        <v>0</v>
      </c>
      <c r="K211" s="204" t="s">
        <v>128</v>
      </c>
      <c r="L211" s="46"/>
      <c r="M211" s="209" t="s">
        <v>19</v>
      </c>
      <c r="N211" s="210" t="s">
        <v>46</v>
      </c>
      <c r="O211" s="86"/>
      <c r="P211" s="211">
        <f>O211*H211</f>
        <v>0</v>
      </c>
      <c r="Q211" s="211">
        <v>0.00021000000000000001</v>
      </c>
      <c r="R211" s="211">
        <f>Q211*H211</f>
        <v>0.0062796299999999996</v>
      </c>
      <c r="S211" s="211">
        <v>0</v>
      </c>
      <c r="T211" s="212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3" t="s">
        <v>199</v>
      </c>
      <c r="AT211" s="213" t="s">
        <v>124</v>
      </c>
      <c r="AU211" s="213" t="s">
        <v>85</v>
      </c>
      <c r="AY211" s="19" t="s">
        <v>121</v>
      </c>
      <c r="BE211" s="214">
        <f>IF(N211="základní",J211,0)</f>
        <v>0</v>
      </c>
      <c r="BF211" s="214">
        <f>IF(N211="snížená",J211,0)</f>
        <v>0</v>
      </c>
      <c r="BG211" s="214">
        <f>IF(N211="zákl. přenesená",J211,0)</f>
        <v>0</v>
      </c>
      <c r="BH211" s="214">
        <f>IF(N211="sníž. přenesená",J211,0)</f>
        <v>0</v>
      </c>
      <c r="BI211" s="214">
        <f>IF(N211="nulová",J211,0)</f>
        <v>0</v>
      </c>
      <c r="BJ211" s="19" t="s">
        <v>83</v>
      </c>
      <c r="BK211" s="214">
        <f>ROUND(I211*H211,2)</f>
        <v>0</v>
      </c>
      <c r="BL211" s="19" t="s">
        <v>199</v>
      </c>
      <c r="BM211" s="213" t="s">
        <v>350</v>
      </c>
    </row>
    <row r="212" s="2" customFormat="1">
      <c r="A212" s="40"/>
      <c r="B212" s="41"/>
      <c r="C212" s="42"/>
      <c r="D212" s="215" t="s">
        <v>131</v>
      </c>
      <c r="E212" s="42"/>
      <c r="F212" s="216" t="s">
        <v>351</v>
      </c>
      <c r="G212" s="42"/>
      <c r="H212" s="42"/>
      <c r="I212" s="217"/>
      <c r="J212" s="42"/>
      <c r="K212" s="42"/>
      <c r="L212" s="46"/>
      <c r="M212" s="218"/>
      <c r="N212" s="219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131</v>
      </c>
      <c r="AU212" s="19" t="s">
        <v>85</v>
      </c>
    </row>
    <row r="213" s="2" customFormat="1">
      <c r="A213" s="40"/>
      <c r="B213" s="41"/>
      <c r="C213" s="42"/>
      <c r="D213" s="220" t="s">
        <v>133</v>
      </c>
      <c r="E213" s="42"/>
      <c r="F213" s="221" t="s">
        <v>352</v>
      </c>
      <c r="G213" s="42"/>
      <c r="H213" s="42"/>
      <c r="I213" s="217"/>
      <c r="J213" s="42"/>
      <c r="K213" s="42"/>
      <c r="L213" s="46"/>
      <c r="M213" s="218"/>
      <c r="N213" s="219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133</v>
      </c>
      <c r="AU213" s="19" t="s">
        <v>85</v>
      </c>
    </row>
    <row r="214" s="2" customFormat="1" ht="21.75" customHeight="1">
      <c r="A214" s="40"/>
      <c r="B214" s="41"/>
      <c r="C214" s="202" t="s">
        <v>353</v>
      </c>
      <c r="D214" s="202" t="s">
        <v>124</v>
      </c>
      <c r="E214" s="203" t="s">
        <v>354</v>
      </c>
      <c r="F214" s="204" t="s">
        <v>355</v>
      </c>
      <c r="G214" s="205" t="s">
        <v>127</v>
      </c>
      <c r="H214" s="206">
        <v>29.902999999999999</v>
      </c>
      <c r="I214" s="207"/>
      <c r="J214" s="208">
        <f>ROUND(I214*H214,2)</f>
        <v>0</v>
      </c>
      <c r="K214" s="204" t="s">
        <v>128</v>
      </c>
      <c r="L214" s="46"/>
      <c r="M214" s="209" t="s">
        <v>19</v>
      </c>
      <c r="N214" s="210" t="s">
        <v>46</v>
      </c>
      <c r="O214" s="86"/>
      <c r="P214" s="211">
        <f>O214*H214</f>
        <v>0</v>
      </c>
      <c r="Q214" s="211">
        <v>0.00029999999999999997</v>
      </c>
      <c r="R214" s="211">
        <f>Q214*H214</f>
        <v>0.0089708999999999987</v>
      </c>
      <c r="S214" s="211">
        <v>0</v>
      </c>
      <c r="T214" s="212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3" t="s">
        <v>199</v>
      </c>
      <c r="AT214" s="213" t="s">
        <v>124</v>
      </c>
      <c r="AU214" s="213" t="s">
        <v>85</v>
      </c>
      <c r="AY214" s="19" t="s">
        <v>121</v>
      </c>
      <c r="BE214" s="214">
        <f>IF(N214="základní",J214,0)</f>
        <v>0</v>
      </c>
      <c r="BF214" s="214">
        <f>IF(N214="snížená",J214,0)</f>
        <v>0</v>
      </c>
      <c r="BG214" s="214">
        <f>IF(N214="zákl. přenesená",J214,0)</f>
        <v>0</v>
      </c>
      <c r="BH214" s="214">
        <f>IF(N214="sníž. přenesená",J214,0)</f>
        <v>0</v>
      </c>
      <c r="BI214" s="214">
        <f>IF(N214="nulová",J214,0)</f>
        <v>0</v>
      </c>
      <c r="BJ214" s="19" t="s">
        <v>83</v>
      </c>
      <c r="BK214" s="214">
        <f>ROUND(I214*H214,2)</f>
        <v>0</v>
      </c>
      <c r="BL214" s="19" t="s">
        <v>199</v>
      </c>
      <c r="BM214" s="213" t="s">
        <v>356</v>
      </c>
    </row>
    <row r="215" s="2" customFormat="1">
      <c r="A215" s="40"/>
      <c r="B215" s="41"/>
      <c r="C215" s="42"/>
      <c r="D215" s="215" t="s">
        <v>131</v>
      </c>
      <c r="E215" s="42"/>
      <c r="F215" s="216" t="s">
        <v>357</v>
      </c>
      <c r="G215" s="42"/>
      <c r="H215" s="42"/>
      <c r="I215" s="217"/>
      <c r="J215" s="42"/>
      <c r="K215" s="42"/>
      <c r="L215" s="46"/>
      <c r="M215" s="218"/>
      <c r="N215" s="219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131</v>
      </c>
      <c r="AU215" s="19" t="s">
        <v>85</v>
      </c>
    </row>
    <row r="216" s="2" customFormat="1">
      <c r="A216" s="40"/>
      <c r="B216" s="41"/>
      <c r="C216" s="42"/>
      <c r="D216" s="220" t="s">
        <v>133</v>
      </c>
      <c r="E216" s="42"/>
      <c r="F216" s="221" t="s">
        <v>358</v>
      </c>
      <c r="G216" s="42"/>
      <c r="H216" s="42"/>
      <c r="I216" s="217"/>
      <c r="J216" s="42"/>
      <c r="K216" s="42"/>
      <c r="L216" s="46"/>
      <c r="M216" s="218"/>
      <c r="N216" s="219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133</v>
      </c>
      <c r="AU216" s="19" t="s">
        <v>85</v>
      </c>
    </row>
    <row r="217" s="13" customFormat="1">
      <c r="A217" s="13"/>
      <c r="B217" s="222"/>
      <c r="C217" s="223"/>
      <c r="D217" s="215" t="s">
        <v>135</v>
      </c>
      <c r="E217" s="224" t="s">
        <v>19</v>
      </c>
      <c r="F217" s="225" t="s">
        <v>359</v>
      </c>
      <c r="G217" s="223"/>
      <c r="H217" s="224" t="s">
        <v>19</v>
      </c>
      <c r="I217" s="226"/>
      <c r="J217" s="223"/>
      <c r="K217" s="223"/>
      <c r="L217" s="227"/>
      <c r="M217" s="228"/>
      <c r="N217" s="229"/>
      <c r="O217" s="229"/>
      <c r="P217" s="229"/>
      <c r="Q217" s="229"/>
      <c r="R217" s="229"/>
      <c r="S217" s="229"/>
      <c r="T217" s="23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1" t="s">
        <v>135</v>
      </c>
      <c r="AU217" s="231" t="s">
        <v>85</v>
      </c>
      <c r="AV217" s="13" t="s">
        <v>83</v>
      </c>
      <c r="AW217" s="13" t="s">
        <v>36</v>
      </c>
      <c r="AX217" s="13" t="s">
        <v>75</v>
      </c>
      <c r="AY217" s="231" t="s">
        <v>121</v>
      </c>
    </row>
    <row r="218" s="14" customFormat="1">
      <c r="A218" s="14"/>
      <c r="B218" s="232"/>
      <c r="C218" s="233"/>
      <c r="D218" s="215" t="s">
        <v>135</v>
      </c>
      <c r="E218" s="234" t="s">
        <v>19</v>
      </c>
      <c r="F218" s="235" t="s">
        <v>346</v>
      </c>
      <c r="G218" s="233"/>
      <c r="H218" s="236">
        <v>25.199999999999999</v>
      </c>
      <c r="I218" s="237"/>
      <c r="J218" s="233"/>
      <c r="K218" s="233"/>
      <c r="L218" s="238"/>
      <c r="M218" s="239"/>
      <c r="N218" s="240"/>
      <c r="O218" s="240"/>
      <c r="P218" s="240"/>
      <c r="Q218" s="240"/>
      <c r="R218" s="240"/>
      <c r="S218" s="240"/>
      <c r="T218" s="24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2" t="s">
        <v>135</v>
      </c>
      <c r="AU218" s="242" t="s">
        <v>85</v>
      </c>
      <c r="AV218" s="14" t="s">
        <v>85</v>
      </c>
      <c r="AW218" s="14" t="s">
        <v>36</v>
      </c>
      <c r="AX218" s="14" t="s">
        <v>75</v>
      </c>
      <c r="AY218" s="242" t="s">
        <v>121</v>
      </c>
    </row>
    <row r="219" s="14" customFormat="1">
      <c r="A219" s="14"/>
      <c r="B219" s="232"/>
      <c r="C219" s="233"/>
      <c r="D219" s="215" t="s">
        <v>135</v>
      </c>
      <c r="E219" s="234" t="s">
        <v>19</v>
      </c>
      <c r="F219" s="235" t="s">
        <v>137</v>
      </c>
      <c r="G219" s="233"/>
      <c r="H219" s="236">
        <v>4.7030000000000003</v>
      </c>
      <c r="I219" s="237"/>
      <c r="J219" s="233"/>
      <c r="K219" s="233"/>
      <c r="L219" s="238"/>
      <c r="M219" s="239"/>
      <c r="N219" s="240"/>
      <c r="O219" s="240"/>
      <c r="P219" s="240"/>
      <c r="Q219" s="240"/>
      <c r="R219" s="240"/>
      <c r="S219" s="240"/>
      <c r="T219" s="24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2" t="s">
        <v>135</v>
      </c>
      <c r="AU219" s="242" t="s">
        <v>85</v>
      </c>
      <c r="AV219" s="14" t="s">
        <v>85</v>
      </c>
      <c r="AW219" s="14" t="s">
        <v>36</v>
      </c>
      <c r="AX219" s="14" t="s">
        <v>75</v>
      </c>
      <c r="AY219" s="242" t="s">
        <v>121</v>
      </c>
    </row>
    <row r="220" s="15" customFormat="1">
      <c r="A220" s="15"/>
      <c r="B220" s="253"/>
      <c r="C220" s="254"/>
      <c r="D220" s="215" t="s">
        <v>135</v>
      </c>
      <c r="E220" s="255" t="s">
        <v>19</v>
      </c>
      <c r="F220" s="256" t="s">
        <v>360</v>
      </c>
      <c r="G220" s="254"/>
      <c r="H220" s="257">
        <v>29.902999999999999</v>
      </c>
      <c r="I220" s="258"/>
      <c r="J220" s="254"/>
      <c r="K220" s="254"/>
      <c r="L220" s="259"/>
      <c r="M220" s="260"/>
      <c r="N220" s="261"/>
      <c r="O220" s="261"/>
      <c r="P220" s="261"/>
      <c r="Q220" s="261"/>
      <c r="R220" s="261"/>
      <c r="S220" s="261"/>
      <c r="T220" s="262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63" t="s">
        <v>135</v>
      </c>
      <c r="AU220" s="263" t="s">
        <v>85</v>
      </c>
      <c r="AV220" s="15" t="s">
        <v>129</v>
      </c>
      <c r="AW220" s="15" t="s">
        <v>36</v>
      </c>
      <c r="AX220" s="15" t="s">
        <v>83</v>
      </c>
      <c r="AY220" s="263" t="s">
        <v>121</v>
      </c>
    </row>
    <row r="221" s="12" customFormat="1" ht="25.92" customHeight="1">
      <c r="A221" s="12"/>
      <c r="B221" s="186"/>
      <c r="C221" s="187"/>
      <c r="D221" s="188" t="s">
        <v>74</v>
      </c>
      <c r="E221" s="189" t="s">
        <v>361</v>
      </c>
      <c r="F221" s="189" t="s">
        <v>362</v>
      </c>
      <c r="G221" s="187"/>
      <c r="H221" s="187"/>
      <c r="I221" s="190"/>
      <c r="J221" s="191">
        <f>BK221</f>
        <v>0</v>
      </c>
      <c r="K221" s="187"/>
      <c r="L221" s="192"/>
      <c r="M221" s="193"/>
      <c r="N221" s="194"/>
      <c r="O221" s="194"/>
      <c r="P221" s="195">
        <f>P222+P228</f>
        <v>0</v>
      </c>
      <c r="Q221" s="194"/>
      <c r="R221" s="195">
        <f>R222+R228</f>
        <v>0</v>
      </c>
      <c r="S221" s="194"/>
      <c r="T221" s="196">
        <f>T222+T228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97" t="s">
        <v>159</v>
      </c>
      <c r="AT221" s="198" t="s">
        <v>74</v>
      </c>
      <c r="AU221" s="198" t="s">
        <v>75</v>
      </c>
      <c r="AY221" s="197" t="s">
        <v>121</v>
      </c>
      <c r="BK221" s="199">
        <f>BK222+BK228</f>
        <v>0</v>
      </c>
    </row>
    <row r="222" s="12" customFormat="1" ht="22.8" customHeight="1">
      <c r="A222" s="12"/>
      <c r="B222" s="186"/>
      <c r="C222" s="187"/>
      <c r="D222" s="188" t="s">
        <v>74</v>
      </c>
      <c r="E222" s="200" t="s">
        <v>363</v>
      </c>
      <c r="F222" s="200" t="s">
        <v>364</v>
      </c>
      <c r="G222" s="187"/>
      <c r="H222" s="187"/>
      <c r="I222" s="190"/>
      <c r="J222" s="201">
        <f>BK222</f>
        <v>0</v>
      </c>
      <c r="K222" s="187"/>
      <c r="L222" s="192"/>
      <c r="M222" s="193"/>
      <c r="N222" s="194"/>
      <c r="O222" s="194"/>
      <c r="P222" s="195">
        <f>SUM(P223:P227)</f>
        <v>0</v>
      </c>
      <c r="Q222" s="194"/>
      <c r="R222" s="195">
        <f>SUM(R223:R227)</f>
        <v>0</v>
      </c>
      <c r="S222" s="194"/>
      <c r="T222" s="196">
        <f>SUM(T223:T227)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97" t="s">
        <v>159</v>
      </c>
      <c r="AT222" s="198" t="s">
        <v>74</v>
      </c>
      <c r="AU222" s="198" t="s">
        <v>83</v>
      </c>
      <c r="AY222" s="197" t="s">
        <v>121</v>
      </c>
      <c r="BK222" s="199">
        <f>SUM(BK223:BK227)</f>
        <v>0</v>
      </c>
    </row>
    <row r="223" s="2" customFormat="1" ht="16.5" customHeight="1">
      <c r="A223" s="40"/>
      <c r="B223" s="41"/>
      <c r="C223" s="202" t="s">
        <v>365</v>
      </c>
      <c r="D223" s="202" t="s">
        <v>124</v>
      </c>
      <c r="E223" s="203" t="s">
        <v>366</v>
      </c>
      <c r="F223" s="204" t="s">
        <v>367</v>
      </c>
      <c r="G223" s="205" t="s">
        <v>368</v>
      </c>
      <c r="H223" s="206">
        <v>1</v>
      </c>
      <c r="I223" s="207"/>
      <c r="J223" s="208">
        <f>ROUND(I223*H223,2)</f>
        <v>0</v>
      </c>
      <c r="K223" s="204" t="s">
        <v>369</v>
      </c>
      <c r="L223" s="46"/>
      <c r="M223" s="209" t="s">
        <v>19</v>
      </c>
      <c r="N223" s="210" t="s">
        <v>46</v>
      </c>
      <c r="O223" s="86"/>
      <c r="P223" s="211">
        <f>O223*H223</f>
        <v>0</v>
      </c>
      <c r="Q223" s="211">
        <v>0</v>
      </c>
      <c r="R223" s="211">
        <f>Q223*H223</f>
        <v>0</v>
      </c>
      <c r="S223" s="211">
        <v>0</v>
      </c>
      <c r="T223" s="212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3" t="s">
        <v>370</v>
      </c>
      <c r="AT223" s="213" t="s">
        <v>124</v>
      </c>
      <c r="AU223" s="213" t="s">
        <v>85</v>
      </c>
      <c r="AY223" s="19" t="s">
        <v>121</v>
      </c>
      <c r="BE223" s="214">
        <f>IF(N223="základní",J223,0)</f>
        <v>0</v>
      </c>
      <c r="BF223" s="214">
        <f>IF(N223="snížená",J223,0)</f>
        <v>0</v>
      </c>
      <c r="BG223" s="214">
        <f>IF(N223="zákl. přenesená",J223,0)</f>
        <v>0</v>
      </c>
      <c r="BH223" s="214">
        <f>IF(N223="sníž. přenesená",J223,0)</f>
        <v>0</v>
      </c>
      <c r="BI223" s="214">
        <f>IF(N223="nulová",J223,0)</f>
        <v>0</v>
      </c>
      <c r="BJ223" s="19" t="s">
        <v>83</v>
      </c>
      <c r="BK223" s="214">
        <f>ROUND(I223*H223,2)</f>
        <v>0</v>
      </c>
      <c r="BL223" s="19" t="s">
        <v>370</v>
      </c>
      <c r="BM223" s="213" t="s">
        <v>371</v>
      </c>
    </row>
    <row r="224" s="2" customFormat="1">
      <c r="A224" s="40"/>
      <c r="B224" s="41"/>
      <c r="C224" s="42"/>
      <c r="D224" s="215" t="s">
        <v>131</v>
      </c>
      <c r="E224" s="42"/>
      <c r="F224" s="216" t="s">
        <v>367</v>
      </c>
      <c r="G224" s="42"/>
      <c r="H224" s="42"/>
      <c r="I224" s="217"/>
      <c r="J224" s="42"/>
      <c r="K224" s="42"/>
      <c r="L224" s="46"/>
      <c r="M224" s="218"/>
      <c r="N224" s="219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131</v>
      </c>
      <c r="AU224" s="19" t="s">
        <v>85</v>
      </c>
    </row>
    <row r="225" s="2" customFormat="1">
      <c r="A225" s="40"/>
      <c r="B225" s="41"/>
      <c r="C225" s="42"/>
      <c r="D225" s="220" t="s">
        <v>133</v>
      </c>
      <c r="E225" s="42"/>
      <c r="F225" s="221" t="s">
        <v>372</v>
      </c>
      <c r="G225" s="42"/>
      <c r="H225" s="42"/>
      <c r="I225" s="217"/>
      <c r="J225" s="42"/>
      <c r="K225" s="42"/>
      <c r="L225" s="46"/>
      <c r="M225" s="218"/>
      <c r="N225" s="219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133</v>
      </c>
      <c r="AU225" s="19" t="s">
        <v>85</v>
      </c>
    </row>
    <row r="226" s="13" customFormat="1">
      <c r="A226" s="13"/>
      <c r="B226" s="222"/>
      <c r="C226" s="223"/>
      <c r="D226" s="215" t="s">
        <v>135</v>
      </c>
      <c r="E226" s="224" t="s">
        <v>19</v>
      </c>
      <c r="F226" s="225" t="s">
        <v>373</v>
      </c>
      <c r="G226" s="223"/>
      <c r="H226" s="224" t="s">
        <v>19</v>
      </c>
      <c r="I226" s="226"/>
      <c r="J226" s="223"/>
      <c r="K226" s="223"/>
      <c r="L226" s="227"/>
      <c r="M226" s="228"/>
      <c r="N226" s="229"/>
      <c r="O226" s="229"/>
      <c r="P226" s="229"/>
      <c r="Q226" s="229"/>
      <c r="R226" s="229"/>
      <c r="S226" s="229"/>
      <c r="T226" s="23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1" t="s">
        <v>135</v>
      </c>
      <c r="AU226" s="231" t="s">
        <v>85</v>
      </c>
      <c r="AV226" s="13" t="s">
        <v>83</v>
      </c>
      <c r="AW226" s="13" t="s">
        <v>36</v>
      </c>
      <c r="AX226" s="13" t="s">
        <v>75</v>
      </c>
      <c r="AY226" s="231" t="s">
        <v>121</v>
      </c>
    </row>
    <row r="227" s="14" customFormat="1">
      <c r="A227" s="14"/>
      <c r="B227" s="232"/>
      <c r="C227" s="233"/>
      <c r="D227" s="215" t="s">
        <v>135</v>
      </c>
      <c r="E227" s="234" t="s">
        <v>19</v>
      </c>
      <c r="F227" s="235" t="s">
        <v>83</v>
      </c>
      <c r="G227" s="233"/>
      <c r="H227" s="236">
        <v>1</v>
      </c>
      <c r="I227" s="237"/>
      <c r="J227" s="233"/>
      <c r="K227" s="233"/>
      <c r="L227" s="238"/>
      <c r="M227" s="239"/>
      <c r="N227" s="240"/>
      <c r="O227" s="240"/>
      <c r="P227" s="240"/>
      <c r="Q227" s="240"/>
      <c r="R227" s="240"/>
      <c r="S227" s="240"/>
      <c r="T227" s="24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2" t="s">
        <v>135</v>
      </c>
      <c r="AU227" s="242" t="s">
        <v>85</v>
      </c>
      <c r="AV227" s="14" t="s">
        <v>85</v>
      </c>
      <c r="AW227" s="14" t="s">
        <v>36</v>
      </c>
      <c r="AX227" s="14" t="s">
        <v>83</v>
      </c>
      <c r="AY227" s="242" t="s">
        <v>121</v>
      </c>
    </row>
    <row r="228" s="12" customFormat="1" ht="22.8" customHeight="1">
      <c r="A228" s="12"/>
      <c r="B228" s="186"/>
      <c r="C228" s="187"/>
      <c r="D228" s="188" t="s">
        <v>74</v>
      </c>
      <c r="E228" s="200" t="s">
        <v>374</v>
      </c>
      <c r="F228" s="200" t="s">
        <v>375</v>
      </c>
      <c r="G228" s="187"/>
      <c r="H228" s="187"/>
      <c r="I228" s="190"/>
      <c r="J228" s="201">
        <f>BK228</f>
        <v>0</v>
      </c>
      <c r="K228" s="187"/>
      <c r="L228" s="192"/>
      <c r="M228" s="193"/>
      <c r="N228" s="194"/>
      <c r="O228" s="194"/>
      <c r="P228" s="195">
        <f>SUM(P229:P237)</f>
        <v>0</v>
      </c>
      <c r="Q228" s="194"/>
      <c r="R228" s="195">
        <f>SUM(R229:R237)</f>
        <v>0</v>
      </c>
      <c r="S228" s="194"/>
      <c r="T228" s="196">
        <f>SUM(T229:T237)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197" t="s">
        <v>159</v>
      </c>
      <c r="AT228" s="198" t="s">
        <v>74</v>
      </c>
      <c r="AU228" s="198" t="s">
        <v>83</v>
      </c>
      <c r="AY228" s="197" t="s">
        <v>121</v>
      </c>
      <c r="BK228" s="199">
        <f>SUM(BK229:BK237)</f>
        <v>0</v>
      </c>
    </row>
    <row r="229" s="2" customFormat="1" ht="16.5" customHeight="1">
      <c r="A229" s="40"/>
      <c r="B229" s="41"/>
      <c r="C229" s="202" t="s">
        <v>376</v>
      </c>
      <c r="D229" s="202" t="s">
        <v>124</v>
      </c>
      <c r="E229" s="203" t="s">
        <v>377</v>
      </c>
      <c r="F229" s="204" t="s">
        <v>378</v>
      </c>
      <c r="G229" s="205" t="s">
        <v>368</v>
      </c>
      <c r="H229" s="206">
        <v>1</v>
      </c>
      <c r="I229" s="207"/>
      <c r="J229" s="208">
        <f>ROUND(I229*H229,2)</f>
        <v>0</v>
      </c>
      <c r="K229" s="204" t="s">
        <v>369</v>
      </c>
      <c r="L229" s="46"/>
      <c r="M229" s="209" t="s">
        <v>19</v>
      </c>
      <c r="N229" s="210" t="s">
        <v>46</v>
      </c>
      <c r="O229" s="86"/>
      <c r="P229" s="211">
        <f>O229*H229</f>
        <v>0</v>
      </c>
      <c r="Q229" s="211">
        <v>0</v>
      </c>
      <c r="R229" s="211">
        <f>Q229*H229</f>
        <v>0</v>
      </c>
      <c r="S229" s="211">
        <v>0</v>
      </c>
      <c r="T229" s="212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3" t="s">
        <v>370</v>
      </c>
      <c r="AT229" s="213" t="s">
        <v>124</v>
      </c>
      <c r="AU229" s="213" t="s">
        <v>85</v>
      </c>
      <c r="AY229" s="19" t="s">
        <v>121</v>
      </c>
      <c r="BE229" s="214">
        <f>IF(N229="základní",J229,0)</f>
        <v>0</v>
      </c>
      <c r="BF229" s="214">
        <f>IF(N229="snížená",J229,0)</f>
        <v>0</v>
      </c>
      <c r="BG229" s="214">
        <f>IF(N229="zákl. přenesená",J229,0)</f>
        <v>0</v>
      </c>
      <c r="BH229" s="214">
        <f>IF(N229="sníž. přenesená",J229,0)</f>
        <v>0</v>
      </c>
      <c r="BI229" s="214">
        <f>IF(N229="nulová",J229,0)</f>
        <v>0</v>
      </c>
      <c r="BJ229" s="19" t="s">
        <v>83</v>
      </c>
      <c r="BK229" s="214">
        <f>ROUND(I229*H229,2)</f>
        <v>0</v>
      </c>
      <c r="BL229" s="19" t="s">
        <v>370</v>
      </c>
      <c r="BM229" s="213" t="s">
        <v>379</v>
      </c>
    </row>
    <row r="230" s="2" customFormat="1">
      <c r="A230" s="40"/>
      <c r="B230" s="41"/>
      <c r="C230" s="42"/>
      <c r="D230" s="215" t="s">
        <v>131</v>
      </c>
      <c r="E230" s="42"/>
      <c r="F230" s="216" t="s">
        <v>378</v>
      </c>
      <c r="G230" s="42"/>
      <c r="H230" s="42"/>
      <c r="I230" s="217"/>
      <c r="J230" s="42"/>
      <c r="K230" s="42"/>
      <c r="L230" s="46"/>
      <c r="M230" s="218"/>
      <c r="N230" s="219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131</v>
      </c>
      <c r="AU230" s="19" t="s">
        <v>85</v>
      </c>
    </row>
    <row r="231" s="2" customFormat="1">
      <c r="A231" s="40"/>
      <c r="B231" s="41"/>
      <c r="C231" s="42"/>
      <c r="D231" s="220" t="s">
        <v>133</v>
      </c>
      <c r="E231" s="42"/>
      <c r="F231" s="221" t="s">
        <v>380</v>
      </c>
      <c r="G231" s="42"/>
      <c r="H231" s="42"/>
      <c r="I231" s="217"/>
      <c r="J231" s="42"/>
      <c r="K231" s="42"/>
      <c r="L231" s="46"/>
      <c r="M231" s="218"/>
      <c r="N231" s="219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133</v>
      </c>
      <c r="AU231" s="19" t="s">
        <v>85</v>
      </c>
    </row>
    <row r="232" s="13" customFormat="1">
      <c r="A232" s="13"/>
      <c r="B232" s="222"/>
      <c r="C232" s="223"/>
      <c r="D232" s="215" t="s">
        <v>135</v>
      </c>
      <c r="E232" s="224" t="s">
        <v>19</v>
      </c>
      <c r="F232" s="225" t="s">
        <v>381</v>
      </c>
      <c r="G232" s="223"/>
      <c r="H232" s="224" t="s">
        <v>19</v>
      </c>
      <c r="I232" s="226"/>
      <c r="J232" s="223"/>
      <c r="K232" s="223"/>
      <c r="L232" s="227"/>
      <c r="M232" s="228"/>
      <c r="N232" s="229"/>
      <c r="O232" s="229"/>
      <c r="P232" s="229"/>
      <c r="Q232" s="229"/>
      <c r="R232" s="229"/>
      <c r="S232" s="229"/>
      <c r="T232" s="23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1" t="s">
        <v>135</v>
      </c>
      <c r="AU232" s="231" t="s">
        <v>85</v>
      </c>
      <c r="AV232" s="13" t="s">
        <v>83</v>
      </c>
      <c r="AW232" s="13" t="s">
        <v>36</v>
      </c>
      <c r="AX232" s="13" t="s">
        <v>75</v>
      </c>
      <c r="AY232" s="231" t="s">
        <v>121</v>
      </c>
    </row>
    <row r="233" s="13" customFormat="1">
      <c r="A233" s="13"/>
      <c r="B233" s="222"/>
      <c r="C233" s="223"/>
      <c r="D233" s="215" t="s">
        <v>135</v>
      </c>
      <c r="E233" s="224" t="s">
        <v>19</v>
      </c>
      <c r="F233" s="225" t="s">
        <v>382</v>
      </c>
      <c r="G233" s="223"/>
      <c r="H233" s="224" t="s">
        <v>19</v>
      </c>
      <c r="I233" s="226"/>
      <c r="J233" s="223"/>
      <c r="K233" s="223"/>
      <c r="L233" s="227"/>
      <c r="M233" s="228"/>
      <c r="N233" s="229"/>
      <c r="O233" s="229"/>
      <c r="P233" s="229"/>
      <c r="Q233" s="229"/>
      <c r="R233" s="229"/>
      <c r="S233" s="229"/>
      <c r="T233" s="23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1" t="s">
        <v>135</v>
      </c>
      <c r="AU233" s="231" t="s">
        <v>85</v>
      </c>
      <c r="AV233" s="13" t="s">
        <v>83</v>
      </c>
      <c r="AW233" s="13" t="s">
        <v>36</v>
      </c>
      <c r="AX233" s="13" t="s">
        <v>75</v>
      </c>
      <c r="AY233" s="231" t="s">
        <v>121</v>
      </c>
    </row>
    <row r="234" s="13" customFormat="1">
      <c r="A234" s="13"/>
      <c r="B234" s="222"/>
      <c r="C234" s="223"/>
      <c r="D234" s="215" t="s">
        <v>135</v>
      </c>
      <c r="E234" s="224" t="s">
        <v>19</v>
      </c>
      <c r="F234" s="225" t="s">
        <v>383</v>
      </c>
      <c r="G234" s="223"/>
      <c r="H234" s="224" t="s">
        <v>19</v>
      </c>
      <c r="I234" s="226"/>
      <c r="J234" s="223"/>
      <c r="K234" s="223"/>
      <c r="L234" s="227"/>
      <c r="M234" s="228"/>
      <c r="N234" s="229"/>
      <c r="O234" s="229"/>
      <c r="P234" s="229"/>
      <c r="Q234" s="229"/>
      <c r="R234" s="229"/>
      <c r="S234" s="229"/>
      <c r="T234" s="23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1" t="s">
        <v>135</v>
      </c>
      <c r="AU234" s="231" t="s">
        <v>85</v>
      </c>
      <c r="AV234" s="13" t="s">
        <v>83</v>
      </c>
      <c r="AW234" s="13" t="s">
        <v>36</v>
      </c>
      <c r="AX234" s="13" t="s">
        <v>75</v>
      </c>
      <c r="AY234" s="231" t="s">
        <v>121</v>
      </c>
    </row>
    <row r="235" s="13" customFormat="1">
      <c r="A235" s="13"/>
      <c r="B235" s="222"/>
      <c r="C235" s="223"/>
      <c r="D235" s="215" t="s">
        <v>135</v>
      </c>
      <c r="E235" s="224" t="s">
        <v>19</v>
      </c>
      <c r="F235" s="225" t="s">
        <v>384</v>
      </c>
      <c r="G235" s="223"/>
      <c r="H235" s="224" t="s">
        <v>19</v>
      </c>
      <c r="I235" s="226"/>
      <c r="J235" s="223"/>
      <c r="K235" s="223"/>
      <c r="L235" s="227"/>
      <c r="M235" s="228"/>
      <c r="N235" s="229"/>
      <c r="O235" s="229"/>
      <c r="P235" s="229"/>
      <c r="Q235" s="229"/>
      <c r="R235" s="229"/>
      <c r="S235" s="229"/>
      <c r="T235" s="23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1" t="s">
        <v>135</v>
      </c>
      <c r="AU235" s="231" t="s">
        <v>85</v>
      </c>
      <c r="AV235" s="13" t="s">
        <v>83</v>
      </c>
      <c r="AW235" s="13" t="s">
        <v>36</v>
      </c>
      <c r="AX235" s="13" t="s">
        <v>75</v>
      </c>
      <c r="AY235" s="231" t="s">
        <v>121</v>
      </c>
    </row>
    <row r="236" s="13" customFormat="1">
      <c r="A236" s="13"/>
      <c r="B236" s="222"/>
      <c r="C236" s="223"/>
      <c r="D236" s="215" t="s">
        <v>135</v>
      </c>
      <c r="E236" s="224" t="s">
        <v>19</v>
      </c>
      <c r="F236" s="225" t="s">
        <v>385</v>
      </c>
      <c r="G236" s="223"/>
      <c r="H236" s="224" t="s">
        <v>19</v>
      </c>
      <c r="I236" s="226"/>
      <c r="J236" s="223"/>
      <c r="K236" s="223"/>
      <c r="L236" s="227"/>
      <c r="M236" s="228"/>
      <c r="N236" s="229"/>
      <c r="O236" s="229"/>
      <c r="P236" s="229"/>
      <c r="Q236" s="229"/>
      <c r="R236" s="229"/>
      <c r="S236" s="229"/>
      <c r="T236" s="23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1" t="s">
        <v>135</v>
      </c>
      <c r="AU236" s="231" t="s">
        <v>85</v>
      </c>
      <c r="AV236" s="13" t="s">
        <v>83</v>
      </c>
      <c r="AW236" s="13" t="s">
        <v>36</v>
      </c>
      <c r="AX236" s="13" t="s">
        <v>75</v>
      </c>
      <c r="AY236" s="231" t="s">
        <v>121</v>
      </c>
    </row>
    <row r="237" s="14" customFormat="1">
      <c r="A237" s="14"/>
      <c r="B237" s="232"/>
      <c r="C237" s="233"/>
      <c r="D237" s="215" t="s">
        <v>135</v>
      </c>
      <c r="E237" s="234" t="s">
        <v>19</v>
      </c>
      <c r="F237" s="235" t="s">
        <v>83</v>
      </c>
      <c r="G237" s="233"/>
      <c r="H237" s="236">
        <v>1</v>
      </c>
      <c r="I237" s="237"/>
      <c r="J237" s="233"/>
      <c r="K237" s="233"/>
      <c r="L237" s="238"/>
      <c r="M237" s="264"/>
      <c r="N237" s="265"/>
      <c r="O237" s="265"/>
      <c r="P237" s="265"/>
      <c r="Q237" s="265"/>
      <c r="R237" s="265"/>
      <c r="S237" s="265"/>
      <c r="T237" s="266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2" t="s">
        <v>135</v>
      </c>
      <c r="AU237" s="242" t="s">
        <v>85</v>
      </c>
      <c r="AV237" s="14" t="s">
        <v>85</v>
      </c>
      <c r="AW237" s="14" t="s">
        <v>36</v>
      </c>
      <c r="AX237" s="14" t="s">
        <v>83</v>
      </c>
      <c r="AY237" s="242" t="s">
        <v>121</v>
      </c>
    </row>
    <row r="238" s="2" customFormat="1" ht="6.96" customHeight="1">
      <c r="A238" s="40"/>
      <c r="B238" s="61"/>
      <c r="C238" s="62"/>
      <c r="D238" s="62"/>
      <c r="E238" s="62"/>
      <c r="F238" s="62"/>
      <c r="G238" s="62"/>
      <c r="H238" s="62"/>
      <c r="I238" s="62"/>
      <c r="J238" s="62"/>
      <c r="K238" s="62"/>
      <c r="L238" s="46"/>
      <c r="M238" s="40"/>
      <c r="O238" s="40"/>
      <c r="P238" s="40"/>
      <c r="Q238" s="40"/>
      <c r="R238" s="40"/>
      <c r="S238" s="40"/>
      <c r="T238" s="40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</row>
  </sheetData>
  <sheetProtection sheet="1" autoFilter="0" formatColumns="0" formatRows="0" objects="1" scenarios="1" spinCount="100000" saltValue="6RENK4WsNUyrzZuH07+mc/shEKxp10XC2BNjKPg972+AL9e4GtNASvluR9FPkMdWv27A/ESaL/FMUyiBi0yMOQ==" hashValue="LEX+uCYFipE4aHVUoBSpJup9FBBziFNr/r6h4up+ZFuHU39vF4/zDkseO/P2esQ8d/nYTOcMNa+8VgMXr+btKA==" algorithmName="SHA-512" password="CC35"/>
  <autoFilter ref="C91:K237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7" r:id="rId1" display="https://podminky.urs.cz/item/CS_URS_2025_02/611131101"/>
    <hyperlink ref="F102" r:id="rId2" display="https://podminky.urs.cz/item/CS_URS_2025_02/611131121"/>
    <hyperlink ref="F105" r:id="rId3" display="https://podminky.urs.cz/item/CS_URS_2025_02/611321141"/>
    <hyperlink ref="F108" r:id="rId4" display="https://podminky.urs.cz/item/CS_URS_2025_02/619995001"/>
    <hyperlink ref="F114" r:id="rId5" display="https://podminky.urs.cz/item/CS_URS_2025_02/941211111"/>
    <hyperlink ref="F119" r:id="rId6" display="https://podminky.urs.cz/item/CS_URS_2025_02/941211211"/>
    <hyperlink ref="F123" r:id="rId7" display="https://podminky.urs.cz/item/CS_URS_2025_02/941211811"/>
    <hyperlink ref="F126" r:id="rId8" display="https://podminky.urs.cz/item/CS_URS_2025_02/949101111"/>
    <hyperlink ref="F129" r:id="rId9" display="https://podminky.urs.cz/item/CS_URS_2025_02/971033341"/>
    <hyperlink ref="F138" r:id="rId10" display="https://podminky.urs.cz/item/CS_URS_2025_02/998727101"/>
    <hyperlink ref="F188" r:id="rId11" display="https://podminky.urs.cz/item/CS_URS_2025_02/766421821"/>
    <hyperlink ref="F193" r:id="rId12" display="https://podminky.urs.cz/item/CS_URS_2025_02/766421822"/>
    <hyperlink ref="F199" r:id="rId13" display="https://podminky.urs.cz/item/CS_URS_2025_02/767995112"/>
    <hyperlink ref="F204" r:id="rId14" display="https://podminky.urs.cz/item/CS_URS_2025_02/998767101"/>
    <hyperlink ref="F208" r:id="rId15" display="https://podminky.urs.cz/item/CS_URS_2025_02/784111001"/>
    <hyperlink ref="F213" r:id="rId16" display="https://podminky.urs.cz/item/CS_URS_2025_02/784181101"/>
    <hyperlink ref="F216" r:id="rId17" display="https://podminky.urs.cz/item/CS_URS_2025_02/784211111"/>
    <hyperlink ref="F225" r:id="rId18" display="https://podminky.urs.cz/item/CS_URS_2025_01/013244000"/>
    <hyperlink ref="F231" r:id="rId19" display="https://podminky.urs.cz/item/CS_URS_2025_01/091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67" customWidth="1"/>
    <col min="2" max="2" width="1.667969" style="267" customWidth="1"/>
    <col min="3" max="4" width="5" style="267" customWidth="1"/>
    <col min="5" max="5" width="11.66016" style="267" customWidth="1"/>
    <col min="6" max="6" width="9.160156" style="267" customWidth="1"/>
    <col min="7" max="7" width="5" style="267" customWidth="1"/>
    <col min="8" max="8" width="77.83203" style="267" customWidth="1"/>
    <col min="9" max="10" width="20" style="267" customWidth="1"/>
    <col min="11" max="11" width="1.667969" style="267" customWidth="1"/>
  </cols>
  <sheetData>
    <row r="1" s="1" customFormat="1" ht="37.5" customHeight="1"/>
    <row r="2" s="1" customFormat="1" ht="7.5" customHeight="1">
      <c r="B2" s="268"/>
      <c r="C2" s="269"/>
      <c r="D2" s="269"/>
      <c r="E2" s="269"/>
      <c r="F2" s="269"/>
      <c r="G2" s="269"/>
      <c r="H2" s="269"/>
      <c r="I2" s="269"/>
      <c r="J2" s="269"/>
      <c r="K2" s="270"/>
    </row>
    <row r="3" s="16" customFormat="1" ht="45" customHeight="1">
      <c r="B3" s="271"/>
      <c r="C3" s="272" t="s">
        <v>386</v>
      </c>
      <c r="D3" s="272"/>
      <c r="E3" s="272"/>
      <c r="F3" s="272"/>
      <c r="G3" s="272"/>
      <c r="H3" s="272"/>
      <c r="I3" s="272"/>
      <c r="J3" s="272"/>
      <c r="K3" s="273"/>
    </row>
    <row r="4" s="1" customFormat="1" ht="25.5" customHeight="1">
      <c r="B4" s="274"/>
      <c r="C4" s="275" t="s">
        <v>387</v>
      </c>
      <c r="D4" s="275"/>
      <c r="E4" s="275"/>
      <c r="F4" s="275"/>
      <c r="G4" s="275"/>
      <c r="H4" s="275"/>
      <c r="I4" s="275"/>
      <c r="J4" s="275"/>
      <c r="K4" s="276"/>
    </row>
    <row r="5" s="1" customFormat="1" ht="5.25" customHeight="1">
      <c r="B5" s="274"/>
      <c r="C5" s="277"/>
      <c r="D5" s="277"/>
      <c r="E5" s="277"/>
      <c r="F5" s="277"/>
      <c r="G5" s="277"/>
      <c r="H5" s="277"/>
      <c r="I5" s="277"/>
      <c r="J5" s="277"/>
      <c r="K5" s="276"/>
    </row>
    <row r="6" s="1" customFormat="1" ht="15" customHeight="1">
      <c r="B6" s="274"/>
      <c r="C6" s="278" t="s">
        <v>388</v>
      </c>
      <c r="D6" s="278"/>
      <c r="E6" s="278"/>
      <c r="F6" s="278"/>
      <c r="G6" s="278"/>
      <c r="H6" s="278"/>
      <c r="I6" s="278"/>
      <c r="J6" s="278"/>
      <c r="K6" s="276"/>
    </row>
    <row r="7" s="1" customFormat="1" ht="15" customHeight="1">
      <c r="B7" s="279"/>
      <c r="C7" s="278" t="s">
        <v>389</v>
      </c>
      <c r="D7" s="278"/>
      <c r="E7" s="278"/>
      <c r="F7" s="278"/>
      <c r="G7" s="278"/>
      <c r="H7" s="278"/>
      <c r="I7" s="278"/>
      <c r="J7" s="278"/>
      <c r="K7" s="276"/>
    </row>
    <row r="8" s="1" customFormat="1" ht="12.75" customHeight="1">
      <c r="B8" s="279"/>
      <c r="C8" s="278"/>
      <c r="D8" s="278"/>
      <c r="E8" s="278"/>
      <c r="F8" s="278"/>
      <c r="G8" s="278"/>
      <c r="H8" s="278"/>
      <c r="I8" s="278"/>
      <c r="J8" s="278"/>
      <c r="K8" s="276"/>
    </row>
    <row r="9" s="1" customFormat="1" ht="15" customHeight="1">
      <c r="B9" s="279"/>
      <c r="C9" s="278" t="s">
        <v>390</v>
      </c>
      <c r="D9" s="278"/>
      <c r="E9" s="278"/>
      <c r="F9" s="278"/>
      <c r="G9" s="278"/>
      <c r="H9" s="278"/>
      <c r="I9" s="278"/>
      <c r="J9" s="278"/>
      <c r="K9" s="276"/>
    </row>
    <row r="10" s="1" customFormat="1" ht="15" customHeight="1">
      <c r="B10" s="279"/>
      <c r="C10" s="278"/>
      <c r="D10" s="278" t="s">
        <v>391</v>
      </c>
      <c r="E10" s="278"/>
      <c r="F10" s="278"/>
      <c r="G10" s="278"/>
      <c r="H10" s="278"/>
      <c r="I10" s="278"/>
      <c r="J10" s="278"/>
      <c r="K10" s="276"/>
    </row>
    <row r="11" s="1" customFormat="1" ht="15" customHeight="1">
      <c r="B11" s="279"/>
      <c r="C11" s="280"/>
      <c r="D11" s="278" t="s">
        <v>392</v>
      </c>
      <c r="E11" s="278"/>
      <c r="F11" s="278"/>
      <c r="G11" s="278"/>
      <c r="H11" s="278"/>
      <c r="I11" s="278"/>
      <c r="J11" s="278"/>
      <c r="K11" s="276"/>
    </row>
    <row r="12" s="1" customFormat="1" ht="15" customHeight="1">
      <c r="B12" s="279"/>
      <c r="C12" s="280"/>
      <c r="D12" s="278"/>
      <c r="E12" s="278"/>
      <c r="F12" s="278"/>
      <c r="G12" s="278"/>
      <c r="H12" s="278"/>
      <c r="I12" s="278"/>
      <c r="J12" s="278"/>
      <c r="K12" s="276"/>
    </row>
    <row r="13" s="1" customFormat="1" ht="15" customHeight="1">
      <c r="B13" s="279"/>
      <c r="C13" s="280"/>
      <c r="D13" s="281" t="s">
        <v>393</v>
      </c>
      <c r="E13" s="278"/>
      <c r="F13" s="278"/>
      <c r="G13" s="278"/>
      <c r="H13" s="278"/>
      <c r="I13" s="278"/>
      <c r="J13" s="278"/>
      <c r="K13" s="276"/>
    </row>
    <row r="14" s="1" customFormat="1" ht="12.75" customHeight="1">
      <c r="B14" s="279"/>
      <c r="C14" s="280"/>
      <c r="D14" s="280"/>
      <c r="E14" s="280"/>
      <c r="F14" s="280"/>
      <c r="G14" s="280"/>
      <c r="H14" s="280"/>
      <c r="I14" s="280"/>
      <c r="J14" s="280"/>
      <c r="K14" s="276"/>
    </row>
    <row r="15" s="1" customFormat="1" ht="15" customHeight="1">
      <c r="B15" s="279"/>
      <c r="C15" s="280"/>
      <c r="D15" s="278" t="s">
        <v>394</v>
      </c>
      <c r="E15" s="278"/>
      <c r="F15" s="278"/>
      <c r="G15" s="278"/>
      <c r="H15" s="278"/>
      <c r="I15" s="278"/>
      <c r="J15" s="278"/>
      <c r="K15" s="276"/>
    </row>
    <row r="16" s="1" customFormat="1" ht="15" customHeight="1">
      <c r="B16" s="279"/>
      <c r="C16" s="280"/>
      <c r="D16" s="278" t="s">
        <v>395</v>
      </c>
      <c r="E16" s="278"/>
      <c r="F16" s="278"/>
      <c r="G16" s="278"/>
      <c r="H16" s="278"/>
      <c r="I16" s="278"/>
      <c r="J16" s="278"/>
      <c r="K16" s="276"/>
    </row>
    <row r="17" s="1" customFormat="1" ht="15" customHeight="1">
      <c r="B17" s="279"/>
      <c r="C17" s="280"/>
      <c r="D17" s="278" t="s">
        <v>396</v>
      </c>
      <c r="E17" s="278"/>
      <c r="F17" s="278"/>
      <c r="G17" s="278"/>
      <c r="H17" s="278"/>
      <c r="I17" s="278"/>
      <c r="J17" s="278"/>
      <c r="K17" s="276"/>
    </row>
    <row r="18" s="1" customFormat="1" ht="15" customHeight="1">
      <c r="B18" s="279"/>
      <c r="C18" s="280"/>
      <c r="D18" s="280"/>
      <c r="E18" s="282" t="s">
        <v>82</v>
      </c>
      <c r="F18" s="278" t="s">
        <v>397</v>
      </c>
      <c r="G18" s="278"/>
      <c r="H18" s="278"/>
      <c r="I18" s="278"/>
      <c r="J18" s="278"/>
      <c r="K18" s="276"/>
    </row>
    <row r="19" s="1" customFormat="1" ht="15" customHeight="1">
      <c r="B19" s="279"/>
      <c r="C19" s="280"/>
      <c r="D19" s="280"/>
      <c r="E19" s="282" t="s">
        <v>398</v>
      </c>
      <c r="F19" s="278" t="s">
        <v>399</v>
      </c>
      <c r="G19" s="278"/>
      <c r="H19" s="278"/>
      <c r="I19" s="278"/>
      <c r="J19" s="278"/>
      <c r="K19" s="276"/>
    </row>
    <row r="20" s="1" customFormat="1" ht="15" customHeight="1">
      <c r="B20" s="279"/>
      <c r="C20" s="280"/>
      <c r="D20" s="280"/>
      <c r="E20" s="282" t="s">
        <v>400</v>
      </c>
      <c r="F20" s="278" t="s">
        <v>401</v>
      </c>
      <c r="G20" s="278"/>
      <c r="H20" s="278"/>
      <c r="I20" s="278"/>
      <c r="J20" s="278"/>
      <c r="K20" s="276"/>
    </row>
    <row r="21" s="1" customFormat="1" ht="15" customHeight="1">
      <c r="B21" s="279"/>
      <c r="C21" s="280"/>
      <c r="D21" s="280"/>
      <c r="E21" s="282" t="s">
        <v>402</v>
      </c>
      <c r="F21" s="278" t="s">
        <v>403</v>
      </c>
      <c r="G21" s="278"/>
      <c r="H21" s="278"/>
      <c r="I21" s="278"/>
      <c r="J21" s="278"/>
      <c r="K21" s="276"/>
    </row>
    <row r="22" s="1" customFormat="1" ht="15" customHeight="1">
      <c r="B22" s="279"/>
      <c r="C22" s="280"/>
      <c r="D22" s="280"/>
      <c r="E22" s="282" t="s">
        <v>404</v>
      </c>
      <c r="F22" s="278" t="s">
        <v>405</v>
      </c>
      <c r="G22" s="278"/>
      <c r="H22" s="278"/>
      <c r="I22" s="278"/>
      <c r="J22" s="278"/>
      <c r="K22" s="276"/>
    </row>
    <row r="23" s="1" customFormat="1" ht="15" customHeight="1">
      <c r="B23" s="279"/>
      <c r="C23" s="280"/>
      <c r="D23" s="280"/>
      <c r="E23" s="282" t="s">
        <v>406</v>
      </c>
      <c r="F23" s="278" t="s">
        <v>407</v>
      </c>
      <c r="G23" s="278"/>
      <c r="H23" s="278"/>
      <c r="I23" s="278"/>
      <c r="J23" s="278"/>
      <c r="K23" s="276"/>
    </row>
    <row r="24" s="1" customFormat="1" ht="12.75" customHeight="1">
      <c r="B24" s="279"/>
      <c r="C24" s="280"/>
      <c r="D24" s="280"/>
      <c r="E24" s="280"/>
      <c r="F24" s="280"/>
      <c r="G24" s="280"/>
      <c r="H24" s="280"/>
      <c r="I24" s="280"/>
      <c r="J24" s="280"/>
      <c r="K24" s="276"/>
    </row>
    <row r="25" s="1" customFormat="1" ht="15" customHeight="1">
      <c r="B25" s="279"/>
      <c r="C25" s="278" t="s">
        <v>408</v>
      </c>
      <c r="D25" s="278"/>
      <c r="E25" s="278"/>
      <c r="F25" s="278"/>
      <c r="G25" s="278"/>
      <c r="H25" s="278"/>
      <c r="I25" s="278"/>
      <c r="J25" s="278"/>
      <c r="K25" s="276"/>
    </row>
    <row r="26" s="1" customFormat="1" ht="15" customHeight="1">
      <c r="B26" s="279"/>
      <c r="C26" s="278" t="s">
        <v>409</v>
      </c>
      <c r="D26" s="278"/>
      <c r="E26" s="278"/>
      <c r="F26" s="278"/>
      <c r="G26" s="278"/>
      <c r="H26" s="278"/>
      <c r="I26" s="278"/>
      <c r="J26" s="278"/>
      <c r="K26" s="276"/>
    </row>
    <row r="27" s="1" customFormat="1" ht="15" customHeight="1">
      <c r="B27" s="279"/>
      <c r="C27" s="278"/>
      <c r="D27" s="278" t="s">
        <v>410</v>
      </c>
      <c r="E27" s="278"/>
      <c r="F27" s="278"/>
      <c r="G27" s="278"/>
      <c r="H27" s="278"/>
      <c r="I27" s="278"/>
      <c r="J27" s="278"/>
      <c r="K27" s="276"/>
    </row>
    <row r="28" s="1" customFormat="1" ht="15" customHeight="1">
      <c r="B28" s="279"/>
      <c r="C28" s="280"/>
      <c r="D28" s="278" t="s">
        <v>411</v>
      </c>
      <c r="E28" s="278"/>
      <c r="F28" s="278"/>
      <c r="G28" s="278"/>
      <c r="H28" s="278"/>
      <c r="I28" s="278"/>
      <c r="J28" s="278"/>
      <c r="K28" s="276"/>
    </row>
    <row r="29" s="1" customFormat="1" ht="12.75" customHeight="1">
      <c r="B29" s="279"/>
      <c r="C29" s="280"/>
      <c r="D29" s="280"/>
      <c r="E29" s="280"/>
      <c r="F29" s="280"/>
      <c r="G29" s="280"/>
      <c r="H29" s="280"/>
      <c r="I29" s="280"/>
      <c r="J29" s="280"/>
      <c r="K29" s="276"/>
    </row>
    <row r="30" s="1" customFormat="1" ht="15" customHeight="1">
      <c r="B30" s="279"/>
      <c r="C30" s="280"/>
      <c r="D30" s="278" t="s">
        <v>412</v>
      </c>
      <c r="E30" s="278"/>
      <c r="F30" s="278"/>
      <c r="G30" s="278"/>
      <c r="H30" s="278"/>
      <c r="I30" s="278"/>
      <c r="J30" s="278"/>
      <c r="K30" s="276"/>
    </row>
    <row r="31" s="1" customFormat="1" ht="15" customHeight="1">
      <c r="B31" s="279"/>
      <c r="C31" s="280"/>
      <c r="D31" s="278" t="s">
        <v>413</v>
      </c>
      <c r="E31" s="278"/>
      <c r="F31" s="278"/>
      <c r="G31" s="278"/>
      <c r="H31" s="278"/>
      <c r="I31" s="278"/>
      <c r="J31" s="278"/>
      <c r="K31" s="276"/>
    </row>
    <row r="32" s="1" customFormat="1" ht="12.75" customHeight="1">
      <c r="B32" s="279"/>
      <c r="C32" s="280"/>
      <c r="D32" s="280"/>
      <c r="E32" s="280"/>
      <c r="F32" s="280"/>
      <c r="G32" s="280"/>
      <c r="H32" s="280"/>
      <c r="I32" s="280"/>
      <c r="J32" s="280"/>
      <c r="K32" s="276"/>
    </row>
    <row r="33" s="1" customFormat="1" ht="15" customHeight="1">
      <c r="B33" s="279"/>
      <c r="C33" s="280"/>
      <c r="D33" s="278" t="s">
        <v>414</v>
      </c>
      <c r="E33" s="278"/>
      <c r="F33" s="278"/>
      <c r="G33" s="278"/>
      <c r="H33" s="278"/>
      <c r="I33" s="278"/>
      <c r="J33" s="278"/>
      <c r="K33" s="276"/>
    </row>
    <row r="34" s="1" customFormat="1" ht="15" customHeight="1">
      <c r="B34" s="279"/>
      <c r="C34" s="280"/>
      <c r="D34" s="278" t="s">
        <v>415</v>
      </c>
      <c r="E34" s="278"/>
      <c r="F34" s="278"/>
      <c r="G34" s="278"/>
      <c r="H34" s="278"/>
      <c r="I34" s="278"/>
      <c r="J34" s="278"/>
      <c r="K34" s="276"/>
    </row>
    <row r="35" s="1" customFormat="1" ht="15" customHeight="1">
      <c r="B35" s="279"/>
      <c r="C35" s="280"/>
      <c r="D35" s="278" t="s">
        <v>416</v>
      </c>
      <c r="E35" s="278"/>
      <c r="F35" s="278"/>
      <c r="G35" s="278"/>
      <c r="H35" s="278"/>
      <c r="I35" s="278"/>
      <c r="J35" s="278"/>
      <c r="K35" s="276"/>
    </row>
    <row r="36" s="1" customFormat="1" ht="15" customHeight="1">
      <c r="B36" s="279"/>
      <c r="C36" s="280"/>
      <c r="D36" s="278"/>
      <c r="E36" s="281" t="s">
        <v>107</v>
      </c>
      <c r="F36" s="278"/>
      <c r="G36" s="278" t="s">
        <v>417</v>
      </c>
      <c r="H36" s="278"/>
      <c r="I36" s="278"/>
      <c r="J36" s="278"/>
      <c r="K36" s="276"/>
    </row>
    <row r="37" s="1" customFormat="1" ht="30.75" customHeight="1">
      <c r="B37" s="279"/>
      <c r="C37" s="280"/>
      <c r="D37" s="278"/>
      <c r="E37" s="281" t="s">
        <v>418</v>
      </c>
      <c r="F37" s="278"/>
      <c r="G37" s="278" t="s">
        <v>419</v>
      </c>
      <c r="H37" s="278"/>
      <c r="I37" s="278"/>
      <c r="J37" s="278"/>
      <c r="K37" s="276"/>
    </row>
    <row r="38" s="1" customFormat="1" ht="15" customHeight="1">
      <c r="B38" s="279"/>
      <c r="C38" s="280"/>
      <c r="D38" s="278"/>
      <c r="E38" s="281" t="s">
        <v>56</v>
      </c>
      <c r="F38" s="278"/>
      <c r="G38" s="278" t="s">
        <v>420</v>
      </c>
      <c r="H38" s="278"/>
      <c r="I38" s="278"/>
      <c r="J38" s="278"/>
      <c r="K38" s="276"/>
    </row>
    <row r="39" s="1" customFormat="1" ht="15" customHeight="1">
      <c r="B39" s="279"/>
      <c r="C39" s="280"/>
      <c r="D39" s="278"/>
      <c r="E39" s="281" t="s">
        <v>57</v>
      </c>
      <c r="F39" s="278"/>
      <c r="G39" s="278" t="s">
        <v>421</v>
      </c>
      <c r="H39" s="278"/>
      <c r="I39" s="278"/>
      <c r="J39" s="278"/>
      <c r="K39" s="276"/>
    </row>
    <row r="40" s="1" customFormat="1" ht="15" customHeight="1">
      <c r="B40" s="279"/>
      <c r="C40" s="280"/>
      <c r="D40" s="278"/>
      <c r="E40" s="281" t="s">
        <v>108</v>
      </c>
      <c r="F40" s="278"/>
      <c r="G40" s="278" t="s">
        <v>422</v>
      </c>
      <c r="H40" s="278"/>
      <c r="I40" s="278"/>
      <c r="J40" s="278"/>
      <c r="K40" s="276"/>
    </row>
    <row r="41" s="1" customFormat="1" ht="15" customHeight="1">
      <c r="B41" s="279"/>
      <c r="C41" s="280"/>
      <c r="D41" s="278"/>
      <c r="E41" s="281" t="s">
        <v>109</v>
      </c>
      <c r="F41" s="278"/>
      <c r="G41" s="278" t="s">
        <v>423</v>
      </c>
      <c r="H41" s="278"/>
      <c r="I41" s="278"/>
      <c r="J41" s="278"/>
      <c r="K41" s="276"/>
    </row>
    <row r="42" s="1" customFormat="1" ht="15" customHeight="1">
      <c r="B42" s="279"/>
      <c r="C42" s="280"/>
      <c r="D42" s="278"/>
      <c r="E42" s="281" t="s">
        <v>424</v>
      </c>
      <c r="F42" s="278"/>
      <c r="G42" s="278" t="s">
        <v>425</v>
      </c>
      <c r="H42" s="278"/>
      <c r="I42" s="278"/>
      <c r="J42" s="278"/>
      <c r="K42" s="276"/>
    </row>
    <row r="43" s="1" customFormat="1" ht="15" customHeight="1">
      <c r="B43" s="279"/>
      <c r="C43" s="280"/>
      <c r="D43" s="278"/>
      <c r="E43" s="281"/>
      <c r="F43" s="278"/>
      <c r="G43" s="278" t="s">
        <v>426</v>
      </c>
      <c r="H43" s="278"/>
      <c r="I43" s="278"/>
      <c r="J43" s="278"/>
      <c r="K43" s="276"/>
    </row>
    <row r="44" s="1" customFormat="1" ht="15" customHeight="1">
      <c r="B44" s="279"/>
      <c r="C44" s="280"/>
      <c r="D44" s="278"/>
      <c r="E44" s="281" t="s">
        <v>427</v>
      </c>
      <c r="F44" s="278"/>
      <c r="G44" s="278" t="s">
        <v>428</v>
      </c>
      <c r="H44" s="278"/>
      <c r="I44" s="278"/>
      <c r="J44" s="278"/>
      <c r="K44" s="276"/>
    </row>
    <row r="45" s="1" customFormat="1" ht="15" customHeight="1">
      <c r="B45" s="279"/>
      <c r="C45" s="280"/>
      <c r="D45" s="278"/>
      <c r="E45" s="281" t="s">
        <v>111</v>
      </c>
      <c r="F45" s="278"/>
      <c r="G45" s="278" t="s">
        <v>429</v>
      </c>
      <c r="H45" s="278"/>
      <c r="I45" s="278"/>
      <c r="J45" s="278"/>
      <c r="K45" s="276"/>
    </row>
    <row r="46" s="1" customFormat="1" ht="12.75" customHeight="1">
      <c r="B46" s="279"/>
      <c r="C46" s="280"/>
      <c r="D46" s="278"/>
      <c r="E46" s="278"/>
      <c r="F46" s="278"/>
      <c r="G46" s="278"/>
      <c r="H46" s="278"/>
      <c r="I46" s="278"/>
      <c r="J46" s="278"/>
      <c r="K46" s="276"/>
    </row>
    <row r="47" s="1" customFormat="1" ht="15" customHeight="1">
      <c r="B47" s="279"/>
      <c r="C47" s="280"/>
      <c r="D47" s="278" t="s">
        <v>430</v>
      </c>
      <c r="E47" s="278"/>
      <c r="F47" s="278"/>
      <c r="G47" s="278"/>
      <c r="H47" s="278"/>
      <c r="I47" s="278"/>
      <c r="J47" s="278"/>
      <c r="K47" s="276"/>
    </row>
    <row r="48" s="1" customFormat="1" ht="15" customHeight="1">
      <c r="B48" s="279"/>
      <c r="C48" s="280"/>
      <c r="D48" s="280"/>
      <c r="E48" s="278" t="s">
        <v>431</v>
      </c>
      <c r="F48" s="278"/>
      <c r="G48" s="278"/>
      <c r="H48" s="278"/>
      <c r="I48" s="278"/>
      <c r="J48" s="278"/>
      <c r="K48" s="276"/>
    </row>
    <row r="49" s="1" customFormat="1" ht="15" customHeight="1">
      <c r="B49" s="279"/>
      <c r="C49" s="280"/>
      <c r="D49" s="280"/>
      <c r="E49" s="278" t="s">
        <v>432</v>
      </c>
      <c r="F49" s="278"/>
      <c r="G49" s="278"/>
      <c r="H49" s="278"/>
      <c r="I49" s="278"/>
      <c r="J49" s="278"/>
      <c r="K49" s="276"/>
    </row>
    <row r="50" s="1" customFormat="1" ht="15" customHeight="1">
      <c r="B50" s="279"/>
      <c r="C50" s="280"/>
      <c r="D50" s="280"/>
      <c r="E50" s="278" t="s">
        <v>433</v>
      </c>
      <c r="F50" s="278"/>
      <c r="G50" s="278"/>
      <c r="H50" s="278"/>
      <c r="I50" s="278"/>
      <c r="J50" s="278"/>
      <c r="K50" s="276"/>
    </row>
    <row r="51" s="1" customFormat="1" ht="15" customHeight="1">
      <c r="B51" s="279"/>
      <c r="C51" s="280"/>
      <c r="D51" s="278" t="s">
        <v>434</v>
      </c>
      <c r="E51" s="278"/>
      <c r="F51" s="278"/>
      <c r="G51" s="278"/>
      <c r="H51" s="278"/>
      <c r="I51" s="278"/>
      <c r="J51" s="278"/>
      <c r="K51" s="276"/>
    </row>
    <row r="52" s="1" customFormat="1" ht="25.5" customHeight="1">
      <c r="B52" s="274"/>
      <c r="C52" s="275" t="s">
        <v>435</v>
      </c>
      <c r="D52" s="275"/>
      <c r="E52" s="275"/>
      <c r="F52" s="275"/>
      <c r="G52" s="275"/>
      <c r="H52" s="275"/>
      <c r="I52" s="275"/>
      <c r="J52" s="275"/>
      <c r="K52" s="276"/>
    </row>
    <row r="53" s="1" customFormat="1" ht="5.25" customHeight="1">
      <c r="B53" s="274"/>
      <c r="C53" s="277"/>
      <c r="D53" s="277"/>
      <c r="E53" s="277"/>
      <c r="F53" s="277"/>
      <c r="G53" s="277"/>
      <c r="H53" s="277"/>
      <c r="I53" s="277"/>
      <c r="J53" s="277"/>
      <c r="K53" s="276"/>
    </row>
    <row r="54" s="1" customFormat="1" ht="15" customHeight="1">
      <c r="B54" s="274"/>
      <c r="C54" s="278" t="s">
        <v>436</v>
      </c>
      <c r="D54" s="278"/>
      <c r="E54" s="278"/>
      <c r="F54" s="278"/>
      <c r="G54" s="278"/>
      <c r="H54" s="278"/>
      <c r="I54" s="278"/>
      <c r="J54" s="278"/>
      <c r="K54" s="276"/>
    </row>
    <row r="55" s="1" customFormat="1" ht="15" customHeight="1">
      <c r="B55" s="274"/>
      <c r="C55" s="278" t="s">
        <v>437</v>
      </c>
      <c r="D55" s="278"/>
      <c r="E55" s="278"/>
      <c r="F55" s="278"/>
      <c r="G55" s="278"/>
      <c r="H55" s="278"/>
      <c r="I55" s="278"/>
      <c r="J55" s="278"/>
      <c r="K55" s="276"/>
    </row>
    <row r="56" s="1" customFormat="1" ht="12.75" customHeight="1">
      <c r="B56" s="274"/>
      <c r="C56" s="278"/>
      <c r="D56" s="278"/>
      <c r="E56" s="278"/>
      <c r="F56" s="278"/>
      <c r="G56" s="278"/>
      <c r="H56" s="278"/>
      <c r="I56" s="278"/>
      <c r="J56" s="278"/>
      <c r="K56" s="276"/>
    </row>
    <row r="57" s="1" customFormat="1" ht="15" customHeight="1">
      <c r="B57" s="274"/>
      <c r="C57" s="278" t="s">
        <v>438</v>
      </c>
      <c r="D57" s="278"/>
      <c r="E57" s="278"/>
      <c r="F57" s="278"/>
      <c r="G57" s="278"/>
      <c r="H57" s="278"/>
      <c r="I57" s="278"/>
      <c r="J57" s="278"/>
      <c r="K57" s="276"/>
    </row>
    <row r="58" s="1" customFormat="1" ht="15" customHeight="1">
      <c r="B58" s="274"/>
      <c r="C58" s="280"/>
      <c r="D58" s="278" t="s">
        <v>439</v>
      </c>
      <c r="E58" s="278"/>
      <c r="F58" s="278"/>
      <c r="G58" s="278"/>
      <c r="H58" s="278"/>
      <c r="I58" s="278"/>
      <c r="J58" s="278"/>
      <c r="K58" s="276"/>
    </row>
    <row r="59" s="1" customFormat="1" ht="15" customHeight="1">
      <c r="B59" s="274"/>
      <c r="C59" s="280"/>
      <c r="D59" s="278" t="s">
        <v>440</v>
      </c>
      <c r="E59" s="278"/>
      <c r="F59" s="278"/>
      <c r="G59" s="278"/>
      <c r="H59" s="278"/>
      <c r="I59" s="278"/>
      <c r="J59" s="278"/>
      <c r="K59" s="276"/>
    </row>
    <row r="60" s="1" customFormat="1" ht="15" customHeight="1">
      <c r="B60" s="274"/>
      <c r="C60" s="280"/>
      <c r="D60" s="278" t="s">
        <v>441</v>
      </c>
      <c r="E60" s="278"/>
      <c r="F60" s="278"/>
      <c r="G60" s="278"/>
      <c r="H60" s="278"/>
      <c r="I60" s="278"/>
      <c r="J60" s="278"/>
      <c r="K60" s="276"/>
    </row>
    <row r="61" s="1" customFormat="1" ht="15" customHeight="1">
      <c r="B61" s="274"/>
      <c r="C61" s="280"/>
      <c r="D61" s="278" t="s">
        <v>442</v>
      </c>
      <c r="E61" s="278"/>
      <c r="F61" s="278"/>
      <c r="G61" s="278"/>
      <c r="H61" s="278"/>
      <c r="I61" s="278"/>
      <c r="J61" s="278"/>
      <c r="K61" s="276"/>
    </row>
    <row r="62" s="1" customFormat="1" ht="15" customHeight="1">
      <c r="B62" s="274"/>
      <c r="C62" s="280"/>
      <c r="D62" s="283" t="s">
        <v>443</v>
      </c>
      <c r="E62" s="283"/>
      <c r="F62" s="283"/>
      <c r="G62" s="283"/>
      <c r="H62" s="283"/>
      <c r="I62" s="283"/>
      <c r="J62" s="283"/>
      <c r="K62" s="276"/>
    </row>
    <row r="63" s="1" customFormat="1" ht="15" customHeight="1">
      <c r="B63" s="274"/>
      <c r="C63" s="280"/>
      <c r="D63" s="278" t="s">
        <v>444</v>
      </c>
      <c r="E63" s="278"/>
      <c r="F63" s="278"/>
      <c r="G63" s="278"/>
      <c r="H63" s="278"/>
      <c r="I63" s="278"/>
      <c r="J63" s="278"/>
      <c r="K63" s="276"/>
    </row>
    <row r="64" s="1" customFormat="1" ht="12.75" customHeight="1">
      <c r="B64" s="274"/>
      <c r="C64" s="280"/>
      <c r="D64" s="280"/>
      <c r="E64" s="284"/>
      <c r="F64" s="280"/>
      <c r="G64" s="280"/>
      <c r="H64" s="280"/>
      <c r="I64" s="280"/>
      <c r="J64" s="280"/>
      <c r="K64" s="276"/>
    </row>
    <row r="65" s="1" customFormat="1" ht="15" customHeight="1">
      <c r="B65" s="274"/>
      <c r="C65" s="280"/>
      <c r="D65" s="278" t="s">
        <v>445</v>
      </c>
      <c r="E65" s="278"/>
      <c r="F65" s="278"/>
      <c r="G65" s="278"/>
      <c r="H65" s="278"/>
      <c r="I65" s="278"/>
      <c r="J65" s="278"/>
      <c r="K65" s="276"/>
    </row>
    <row r="66" s="1" customFormat="1" ht="15" customHeight="1">
      <c r="B66" s="274"/>
      <c r="C66" s="280"/>
      <c r="D66" s="283" t="s">
        <v>446</v>
      </c>
      <c r="E66" s="283"/>
      <c r="F66" s="283"/>
      <c r="G66" s="283"/>
      <c r="H66" s="283"/>
      <c r="I66" s="283"/>
      <c r="J66" s="283"/>
      <c r="K66" s="276"/>
    </row>
    <row r="67" s="1" customFormat="1" ht="15" customHeight="1">
      <c r="B67" s="274"/>
      <c r="C67" s="280"/>
      <c r="D67" s="278" t="s">
        <v>447</v>
      </c>
      <c r="E67" s="278"/>
      <c r="F67" s="278"/>
      <c r="G67" s="278"/>
      <c r="H67" s="278"/>
      <c r="I67" s="278"/>
      <c r="J67" s="278"/>
      <c r="K67" s="276"/>
    </row>
    <row r="68" s="1" customFormat="1" ht="15" customHeight="1">
      <c r="B68" s="274"/>
      <c r="C68" s="280"/>
      <c r="D68" s="278" t="s">
        <v>448</v>
      </c>
      <c r="E68" s="278"/>
      <c r="F68" s="278"/>
      <c r="G68" s="278"/>
      <c r="H68" s="278"/>
      <c r="I68" s="278"/>
      <c r="J68" s="278"/>
      <c r="K68" s="276"/>
    </row>
    <row r="69" s="1" customFormat="1" ht="15" customHeight="1">
      <c r="B69" s="274"/>
      <c r="C69" s="280"/>
      <c r="D69" s="278" t="s">
        <v>449</v>
      </c>
      <c r="E69" s="278"/>
      <c r="F69" s="278"/>
      <c r="G69" s="278"/>
      <c r="H69" s="278"/>
      <c r="I69" s="278"/>
      <c r="J69" s="278"/>
      <c r="K69" s="276"/>
    </row>
    <row r="70" s="1" customFormat="1" ht="15" customHeight="1">
      <c r="B70" s="274"/>
      <c r="C70" s="280"/>
      <c r="D70" s="278" t="s">
        <v>450</v>
      </c>
      <c r="E70" s="278"/>
      <c r="F70" s="278"/>
      <c r="G70" s="278"/>
      <c r="H70" s="278"/>
      <c r="I70" s="278"/>
      <c r="J70" s="278"/>
      <c r="K70" s="276"/>
    </row>
    <row r="71" s="1" customFormat="1" ht="12.75" customHeight="1">
      <c r="B71" s="285"/>
      <c r="C71" s="286"/>
      <c r="D71" s="286"/>
      <c r="E71" s="286"/>
      <c r="F71" s="286"/>
      <c r="G71" s="286"/>
      <c r="H71" s="286"/>
      <c r="I71" s="286"/>
      <c r="J71" s="286"/>
      <c r="K71" s="287"/>
    </row>
    <row r="72" s="1" customFormat="1" ht="18.75" customHeight="1">
      <c r="B72" s="288"/>
      <c r="C72" s="288"/>
      <c r="D72" s="288"/>
      <c r="E72" s="288"/>
      <c r="F72" s="288"/>
      <c r="G72" s="288"/>
      <c r="H72" s="288"/>
      <c r="I72" s="288"/>
      <c r="J72" s="288"/>
      <c r="K72" s="289"/>
    </row>
    <row r="73" s="1" customFormat="1" ht="18.75" customHeight="1">
      <c r="B73" s="289"/>
      <c r="C73" s="289"/>
      <c r="D73" s="289"/>
      <c r="E73" s="289"/>
      <c r="F73" s="289"/>
      <c r="G73" s="289"/>
      <c r="H73" s="289"/>
      <c r="I73" s="289"/>
      <c r="J73" s="289"/>
      <c r="K73" s="289"/>
    </row>
    <row r="74" s="1" customFormat="1" ht="7.5" customHeight="1">
      <c r="B74" s="290"/>
      <c r="C74" s="291"/>
      <c r="D74" s="291"/>
      <c r="E74" s="291"/>
      <c r="F74" s="291"/>
      <c r="G74" s="291"/>
      <c r="H74" s="291"/>
      <c r="I74" s="291"/>
      <c r="J74" s="291"/>
      <c r="K74" s="292"/>
    </row>
    <row r="75" s="1" customFormat="1" ht="45" customHeight="1">
      <c r="B75" s="293"/>
      <c r="C75" s="294" t="s">
        <v>451</v>
      </c>
      <c r="D75" s="294"/>
      <c r="E75" s="294"/>
      <c r="F75" s="294"/>
      <c r="G75" s="294"/>
      <c r="H75" s="294"/>
      <c r="I75" s="294"/>
      <c r="J75" s="294"/>
      <c r="K75" s="295"/>
    </row>
    <row r="76" s="1" customFormat="1" ht="17.25" customHeight="1">
      <c r="B76" s="293"/>
      <c r="C76" s="296" t="s">
        <v>452</v>
      </c>
      <c r="D76" s="296"/>
      <c r="E76" s="296"/>
      <c r="F76" s="296" t="s">
        <v>453</v>
      </c>
      <c r="G76" s="297"/>
      <c r="H76" s="296" t="s">
        <v>57</v>
      </c>
      <c r="I76" s="296" t="s">
        <v>60</v>
      </c>
      <c r="J76" s="296" t="s">
        <v>454</v>
      </c>
      <c r="K76" s="295"/>
    </row>
    <row r="77" s="1" customFormat="1" ht="17.25" customHeight="1">
      <c r="B77" s="293"/>
      <c r="C77" s="298" t="s">
        <v>455</v>
      </c>
      <c r="D77" s="298"/>
      <c r="E77" s="298"/>
      <c r="F77" s="299" t="s">
        <v>456</v>
      </c>
      <c r="G77" s="300"/>
      <c r="H77" s="298"/>
      <c r="I77" s="298"/>
      <c r="J77" s="298" t="s">
        <v>457</v>
      </c>
      <c r="K77" s="295"/>
    </row>
    <row r="78" s="1" customFormat="1" ht="5.25" customHeight="1">
      <c r="B78" s="293"/>
      <c r="C78" s="301"/>
      <c r="D78" s="301"/>
      <c r="E78" s="301"/>
      <c r="F78" s="301"/>
      <c r="G78" s="302"/>
      <c r="H78" s="301"/>
      <c r="I78" s="301"/>
      <c r="J78" s="301"/>
      <c r="K78" s="295"/>
    </row>
    <row r="79" s="1" customFormat="1" ht="15" customHeight="1">
      <c r="B79" s="293"/>
      <c r="C79" s="281" t="s">
        <v>56</v>
      </c>
      <c r="D79" s="303"/>
      <c r="E79" s="303"/>
      <c r="F79" s="304" t="s">
        <v>458</v>
      </c>
      <c r="G79" s="305"/>
      <c r="H79" s="281" t="s">
        <v>459</v>
      </c>
      <c r="I79" s="281" t="s">
        <v>460</v>
      </c>
      <c r="J79" s="281">
        <v>20</v>
      </c>
      <c r="K79" s="295"/>
    </row>
    <row r="80" s="1" customFormat="1" ht="15" customHeight="1">
      <c r="B80" s="293"/>
      <c r="C80" s="281" t="s">
        <v>461</v>
      </c>
      <c r="D80" s="281"/>
      <c r="E80" s="281"/>
      <c r="F80" s="304" t="s">
        <v>458</v>
      </c>
      <c r="G80" s="305"/>
      <c r="H80" s="281" t="s">
        <v>462</v>
      </c>
      <c r="I80" s="281" t="s">
        <v>460</v>
      </c>
      <c r="J80" s="281">
        <v>120</v>
      </c>
      <c r="K80" s="295"/>
    </row>
    <row r="81" s="1" customFormat="1" ht="15" customHeight="1">
      <c r="B81" s="306"/>
      <c r="C81" s="281" t="s">
        <v>463</v>
      </c>
      <c r="D81" s="281"/>
      <c r="E81" s="281"/>
      <c r="F81" s="304" t="s">
        <v>464</v>
      </c>
      <c r="G81" s="305"/>
      <c r="H81" s="281" t="s">
        <v>465</v>
      </c>
      <c r="I81" s="281" t="s">
        <v>460</v>
      </c>
      <c r="J81" s="281">
        <v>50</v>
      </c>
      <c r="K81" s="295"/>
    </row>
    <row r="82" s="1" customFormat="1" ht="15" customHeight="1">
      <c r="B82" s="306"/>
      <c r="C82" s="281" t="s">
        <v>466</v>
      </c>
      <c r="D82" s="281"/>
      <c r="E82" s="281"/>
      <c r="F82" s="304" t="s">
        <v>458</v>
      </c>
      <c r="G82" s="305"/>
      <c r="H82" s="281" t="s">
        <v>467</v>
      </c>
      <c r="I82" s="281" t="s">
        <v>468</v>
      </c>
      <c r="J82" s="281"/>
      <c r="K82" s="295"/>
    </row>
    <row r="83" s="1" customFormat="1" ht="15" customHeight="1">
      <c r="B83" s="306"/>
      <c r="C83" s="307" t="s">
        <v>469</v>
      </c>
      <c r="D83" s="307"/>
      <c r="E83" s="307"/>
      <c r="F83" s="308" t="s">
        <v>464</v>
      </c>
      <c r="G83" s="307"/>
      <c r="H83" s="307" t="s">
        <v>470</v>
      </c>
      <c r="I83" s="307" t="s">
        <v>460</v>
      </c>
      <c r="J83" s="307">
        <v>15</v>
      </c>
      <c r="K83" s="295"/>
    </row>
    <row r="84" s="1" customFormat="1" ht="15" customHeight="1">
      <c r="B84" s="306"/>
      <c r="C84" s="307" t="s">
        <v>471</v>
      </c>
      <c r="D84" s="307"/>
      <c r="E84" s="307"/>
      <c r="F84" s="308" t="s">
        <v>464</v>
      </c>
      <c r="G84" s="307"/>
      <c r="H84" s="307" t="s">
        <v>472</v>
      </c>
      <c r="I84" s="307" t="s">
        <v>460</v>
      </c>
      <c r="J84" s="307">
        <v>15</v>
      </c>
      <c r="K84" s="295"/>
    </row>
    <row r="85" s="1" customFormat="1" ht="15" customHeight="1">
      <c r="B85" s="306"/>
      <c r="C85" s="307" t="s">
        <v>473</v>
      </c>
      <c r="D85" s="307"/>
      <c r="E85" s="307"/>
      <c r="F85" s="308" t="s">
        <v>464</v>
      </c>
      <c r="G85" s="307"/>
      <c r="H85" s="307" t="s">
        <v>474</v>
      </c>
      <c r="I85" s="307" t="s">
        <v>460</v>
      </c>
      <c r="J85" s="307">
        <v>20</v>
      </c>
      <c r="K85" s="295"/>
    </row>
    <row r="86" s="1" customFormat="1" ht="15" customHeight="1">
      <c r="B86" s="306"/>
      <c r="C86" s="307" t="s">
        <v>475</v>
      </c>
      <c r="D86" s="307"/>
      <c r="E86" s="307"/>
      <c r="F86" s="308" t="s">
        <v>464</v>
      </c>
      <c r="G86" s="307"/>
      <c r="H86" s="307" t="s">
        <v>476</v>
      </c>
      <c r="I86" s="307" t="s">
        <v>460</v>
      </c>
      <c r="J86" s="307">
        <v>20</v>
      </c>
      <c r="K86" s="295"/>
    </row>
    <row r="87" s="1" customFormat="1" ht="15" customHeight="1">
      <c r="B87" s="306"/>
      <c r="C87" s="281" t="s">
        <v>477</v>
      </c>
      <c r="D87" s="281"/>
      <c r="E87" s="281"/>
      <c r="F87" s="304" t="s">
        <v>464</v>
      </c>
      <c r="G87" s="305"/>
      <c r="H87" s="281" t="s">
        <v>478</v>
      </c>
      <c r="I87" s="281" t="s">
        <v>460</v>
      </c>
      <c r="J87" s="281">
        <v>50</v>
      </c>
      <c r="K87" s="295"/>
    </row>
    <row r="88" s="1" customFormat="1" ht="15" customHeight="1">
      <c r="B88" s="306"/>
      <c r="C88" s="281" t="s">
        <v>479</v>
      </c>
      <c r="D88" s="281"/>
      <c r="E88" s="281"/>
      <c r="F88" s="304" t="s">
        <v>464</v>
      </c>
      <c r="G88" s="305"/>
      <c r="H88" s="281" t="s">
        <v>480</v>
      </c>
      <c r="I88" s="281" t="s">
        <v>460</v>
      </c>
      <c r="J88" s="281">
        <v>20</v>
      </c>
      <c r="K88" s="295"/>
    </row>
    <row r="89" s="1" customFormat="1" ht="15" customHeight="1">
      <c r="B89" s="306"/>
      <c r="C89" s="281" t="s">
        <v>481</v>
      </c>
      <c r="D89" s="281"/>
      <c r="E89" s="281"/>
      <c r="F89" s="304" t="s">
        <v>464</v>
      </c>
      <c r="G89" s="305"/>
      <c r="H89" s="281" t="s">
        <v>482</v>
      </c>
      <c r="I89" s="281" t="s">
        <v>460</v>
      </c>
      <c r="J89" s="281">
        <v>20</v>
      </c>
      <c r="K89" s="295"/>
    </row>
    <row r="90" s="1" customFormat="1" ht="15" customHeight="1">
      <c r="B90" s="306"/>
      <c r="C90" s="281" t="s">
        <v>483</v>
      </c>
      <c r="D90" s="281"/>
      <c r="E90" s="281"/>
      <c r="F90" s="304" t="s">
        <v>464</v>
      </c>
      <c r="G90" s="305"/>
      <c r="H90" s="281" t="s">
        <v>484</v>
      </c>
      <c r="I90" s="281" t="s">
        <v>460</v>
      </c>
      <c r="J90" s="281">
        <v>50</v>
      </c>
      <c r="K90" s="295"/>
    </row>
    <row r="91" s="1" customFormat="1" ht="15" customHeight="1">
      <c r="B91" s="306"/>
      <c r="C91" s="281" t="s">
        <v>485</v>
      </c>
      <c r="D91" s="281"/>
      <c r="E91" s="281"/>
      <c r="F91" s="304" t="s">
        <v>464</v>
      </c>
      <c r="G91" s="305"/>
      <c r="H91" s="281" t="s">
        <v>485</v>
      </c>
      <c r="I91" s="281" t="s">
        <v>460</v>
      </c>
      <c r="J91" s="281">
        <v>50</v>
      </c>
      <c r="K91" s="295"/>
    </row>
    <row r="92" s="1" customFormat="1" ht="15" customHeight="1">
      <c r="B92" s="306"/>
      <c r="C92" s="281" t="s">
        <v>486</v>
      </c>
      <c r="D92" s="281"/>
      <c r="E92" s="281"/>
      <c r="F92" s="304" t="s">
        <v>464</v>
      </c>
      <c r="G92" s="305"/>
      <c r="H92" s="281" t="s">
        <v>487</v>
      </c>
      <c r="I92" s="281" t="s">
        <v>460</v>
      </c>
      <c r="J92" s="281">
        <v>255</v>
      </c>
      <c r="K92" s="295"/>
    </row>
    <row r="93" s="1" customFormat="1" ht="15" customHeight="1">
      <c r="B93" s="306"/>
      <c r="C93" s="281" t="s">
        <v>488</v>
      </c>
      <c r="D93" s="281"/>
      <c r="E93" s="281"/>
      <c r="F93" s="304" t="s">
        <v>458</v>
      </c>
      <c r="G93" s="305"/>
      <c r="H93" s="281" t="s">
        <v>489</v>
      </c>
      <c r="I93" s="281" t="s">
        <v>490</v>
      </c>
      <c r="J93" s="281"/>
      <c r="K93" s="295"/>
    </row>
    <row r="94" s="1" customFormat="1" ht="15" customHeight="1">
      <c r="B94" s="306"/>
      <c r="C94" s="281" t="s">
        <v>491</v>
      </c>
      <c r="D94" s="281"/>
      <c r="E94" s="281"/>
      <c r="F94" s="304" t="s">
        <v>458</v>
      </c>
      <c r="G94" s="305"/>
      <c r="H94" s="281" t="s">
        <v>492</v>
      </c>
      <c r="I94" s="281" t="s">
        <v>493</v>
      </c>
      <c r="J94" s="281"/>
      <c r="K94" s="295"/>
    </row>
    <row r="95" s="1" customFormat="1" ht="15" customHeight="1">
      <c r="B95" s="306"/>
      <c r="C95" s="281" t="s">
        <v>494</v>
      </c>
      <c r="D95" s="281"/>
      <c r="E95" s="281"/>
      <c r="F95" s="304" t="s">
        <v>458</v>
      </c>
      <c r="G95" s="305"/>
      <c r="H95" s="281" t="s">
        <v>494</v>
      </c>
      <c r="I95" s="281" t="s">
        <v>493</v>
      </c>
      <c r="J95" s="281"/>
      <c r="K95" s="295"/>
    </row>
    <row r="96" s="1" customFormat="1" ht="15" customHeight="1">
      <c r="B96" s="306"/>
      <c r="C96" s="281" t="s">
        <v>41</v>
      </c>
      <c r="D96" s="281"/>
      <c r="E96" s="281"/>
      <c r="F96" s="304" t="s">
        <v>458</v>
      </c>
      <c r="G96" s="305"/>
      <c r="H96" s="281" t="s">
        <v>495</v>
      </c>
      <c r="I96" s="281" t="s">
        <v>493</v>
      </c>
      <c r="J96" s="281"/>
      <c r="K96" s="295"/>
    </row>
    <row r="97" s="1" customFormat="1" ht="15" customHeight="1">
      <c r="B97" s="306"/>
      <c r="C97" s="281" t="s">
        <v>51</v>
      </c>
      <c r="D97" s="281"/>
      <c r="E97" s="281"/>
      <c r="F97" s="304" t="s">
        <v>458</v>
      </c>
      <c r="G97" s="305"/>
      <c r="H97" s="281" t="s">
        <v>496</v>
      </c>
      <c r="I97" s="281" t="s">
        <v>493</v>
      </c>
      <c r="J97" s="281"/>
      <c r="K97" s="295"/>
    </row>
    <row r="98" s="1" customFormat="1" ht="15" customHeight="1">
      <c r="B98" s="309"/>
      <c r="C98" s="310"/>
      <c r="D98" s="310"/>
      <c r="E98" s="310"/>
      <c r="F98" s="310"/>
      <c r="G98" s="310"/>
      <c r="H98" s="310"/>
      <c r="I98" s="310"/>
      <c r="J98" s="310"/>
      <c r="K98" s="311"/>
    </row>
    <row r="99" s="1" customFormat="1" ht="18.75" customHeight="1">
      <c r="B99" s="312"/>
      <c r="C99" s="313"/>
      <c r="D99" s="313"/>
      <c r="E99" s="313"/>
      <c r="F99" s="313"/>
      <c r="G99" s="313"/>
      <c r="H99" s="313"/>
      <c r="I99" s="313"/>
      <c r="J99" s="313"/>
      <c r="K99" s="312"/>
    </row>
    <row r="100" s="1" customFormat="1" ht="18.75" customHeight="1">
      <c r="B100" s="289"/>
      <c r="C100" s="289"/>
      <c r="D100" s="289"/>
      <c r="E100" s="289"/>
      <c r="F100" s="289"/>
      <c r="G100" s="289"/>
      <c r="H100" s="289"/>
      <c r="I100" s="289"/>
      <c r="J100" s="289"/>
      <c r="K100" s="289"/>
    </row>
    <row r="101" s="1" customFormat="1" ht="7.5" customHeight="1">
      <c r="B101" s="290"/>
      <c r="C101" s="291"/>
      <c r="D101" s="291"/>
      <c r="E101" s="291"/>
      <c r="F101" s="291"/>
      <c r="G101" s="291"/>
      <c r="H101" s="291"/>
      <c r="I101" s="291"/>
      <c r="J101" s="291"/>
      <c r="K101" s="292"/>
    </row>
    <row r="102" s="1" customFormat="1" ht="45" customHeight="1">
      <c r="B102" s="293"/>
      <c r="C102" s="294" t="s">
        <v>497</v>
      </c>
      <c r="D102" s="294"/>
      <c r="E102" s="294"/>
      <c r="F102" s="294"/>
      <c r="G102" s="294"/>
      <c r="H102" s="294"/>
      <c r="I102" s="294"/>
      <c r="J102" s="294"/>
      <c r="K102" s="295"/>
    </row>
    <row r="103" s="1" customFormat="1" ht="17.25" customHeight="1">
      <c r="B103" s="293"/>
      <c r="C103" s="296" t="s">
        <v>452</v>
      </c>
      <c r="D103" s="296"/>
      <c r="E103" s="296"/>
      <c r="F103" s="296" t="s">
        <v>453</v>
      </c>
      <c r="G103" s="297"/>
      <c r="H103" s="296" t="s">
        <v>57</v>
      </c>
      <c r="I103" s="296" t="s">
        <v>60</v>
      </c>
      <c r="J103" s="296" t="s">
        <v>454</v>
      </c>
      <c r="K103" s="295"/>
    </row>
    <row r="104" s="1" customFormat="1" ht="17.25" customHeight="1">
      <c r="B104" s="293"/>
      <c r="C104" s="298" t="s">
        <v>455</v>
      </c>
      <c r="D104" s="298"/>
      <c r="E104" s="298"/>
      <c r="F104" s="299" t="s">
        <v>456</v>
      </c>
      <c r="G104" s="300"/>
      <c r="H104" s="298"/>
      <c r="I104" s="298"/>
      <c r="J104" s="298" t="s">
        <v>457</v>
      </c>
      <c r="K104" s="295"/>
    </row>
    <row r="105" s="1" customFormat="1" ht="5.25" customHeight="1">
      <c r="B105" s="293"/>
      <c r="C105" s="296"/>
      <c r="D105" s="296"/>
      <c r="E105" s="296"/>
      <c r="F105" s="296"/>
      <c r="G105" s="314"/>
      <c r="H105" s="296"/>
      <c r="I105" s="296"/>
      <c r="J105" s="296"/>
      <c r="K105" s="295"/>
    </row>
    <row r="106" s="1" customFormat="1" ht="15" customHeight="1">
      <c r="B106" s="293"/>
      <c r="C106" s="281" t="s">
        <v>56</v>
      </c>
      <c r="D106" s="303"/>
      <c r="E106" s="303"/>
      <c r="F106" s="304" t="s">
        <v>458</v>
      </c>
      <c r="G106" s="281"/>
      <c r="H106" s="281" t="s">
        <v>498</v>
      </c>
      <c r="I106" s="281" t="s">
        <v>460</v>
      </c>
      <c r="J106" s="281">
        <v>20</v>
      </c>
      <c r="K106" s="295"/>
    </row>
    <row r="107" s="1" customFormat="1" ht="15" customHeight="1">
      <c r="B107" s="293"/>
      <c r="C107" s="281" t="s">
        <v>461</v>
      </c>
      <c r="D107" s="281"/>
      <c r="E107" s="281"/>
      <c r="F107" s="304" t="s">
        <v>458</v>
      </c>
      <c r="G107" s="281"/>
      <c r="H107" s="281" t="s">
        <v>498</v>
      </c>
      <c r="I107" s="281" t="s">
        <v>460</v>
      </c>
      <c r="J107" s="281">
        <v>120</v>
      </c>
      <c r="K107" s="295"/>
    </row>
    <row r="108" s="1" customFormat="1" ht="15" customHeight="1">
      <c r="B108" s="306"/>
      <c r="C108" s="281" t="s">
        <v>463</v>
      </c>
      <c r="D108" s="281"/>
      <c r="E108" s="281"/>
      <c r="F108" s="304" t="s">
        <v>464</v>
      </c>
      <c r="G108" s="281"/>
      <c r="H108" s="281" t="s">
        <v>498</v>
      </c>
      <c r="I108" s="281" t="s">
        <v>460</v>
      </c>
      <c r="J108" s="281">
        <v>50</v>
      </c>
      <c r="K108" s="295"/>
    </row>
    <row r="109" s="1" customFormat="1" ht="15" customHeight="1">
      <c r="B109" s="306"/>
      <c r="C109" s="281" t="s">
        <v>466</v>
      </c>
      <c r="D109" s="281"/>
      <c r="E109" s="281"/>
      <c r="F109" s="304" t="s">
        <v>458</v>
      </c>
      <c r="G109" s="281"/>
      <c r="H109" s="281" t="s">
        <v>498</v>
      </c>
      <c r="I109" s="281" t="s">
        <v>468</v>
      </c>
      <c r="J109" s="281"/>
      <c r="K109" s="295"/>
    </row>
    <row r="110" s="1" customFormat="1" ht="15" customHeight="1">
      <c r="B110" s="306"/>
      <c r="C110" s="281" t="s">
        <v>477</v>
      </c>
      <c r="D110" s="281"/>
      <c r="E110" s="281"/>
      <c r="F110" s="304" t="s">
        <v>464</v>
      </c>
      <c r="G110" s="281"/>
      <c r="H110" s="281" t="s">
        <v>498</v>
      </c>
      <c r="I110" s="281" t="s">
        <v>460</v>
      </c>
      <c r="J110" s="281">
        <v>50</v>
      </c>
      <c r="K110" s="295"/>
    </row>
    <row r="111" s="1" customFormat="1" ht="15" customHeight="1">
      <c r="B111" s="306"/>
      <c r="C111" s="281" t="s">
        <v>485</v>
      </c>
      <c r="D111" s="281"/>
      <c r="E111" s="281"/>
      <c r="F111" s="304" t="s">
        <v>464</v>
      </c>
      <c r="G111" s="281"/>
      <c r="H111" s="281" t="s">
        <v>498</v>
      </c>
      <c r="I111" s="281" t="s">
        <v>460</v>
      </c>
      <c r="J111" s="281">
        <v>50</v>
      </c>
      <c r="K111" s="295"/>
    </row>
    <row r="112" s="1" customFormat="1" ht="15" customHeight="1">
      <c r="B112" s="306"/>
      <c r="C112" s="281" t="s">
        <v>483</v>
      </c>
      <c r="D112" s="281"/>
      <c r="E112" s="281"/>
      <c r="F112" s="304" t="s">
        <v>464</v>
      </c>
      <c r="G112" s="281"/>
      <c r="H112" s="281" t="s">
        <v>498</v>
      </c>
      <c r="I112" s="281" t="s">
        <v>460</v>
      </c>
      <c r="J112" s="281">
        <v>50</v>
      </c>
      <c r="K112" s="295"/>
    </row>
    <row r="113" s="1" customFormat="1" ht="15" customHeight="1">
      <c r="B113" s="306"/>
      <c r="C113" s="281" t="s">
        <v>56</v>
      </c>
      <c r="D113" s="281"/>
      <c r="E113" s="281"/>
      <c r="F113" s="304" t="s">
        <v>458</v>
      </c>
      <c r="G113" s="281"/>
      <c r="H113" s="281" t="s">
        <v>499</v>
      </c>
      <c r="I113" s="281" t="s">
        <v>460</v>
      </c>
      <c r="J113" s="281">
        <v>20</v>
      </c>
      <c r="K113" s="295"/>
    </row>
    <row r="114" s="1" customFormat="1" ht="15" customHeight="1">
      <c r="B114" s="306"/>
      <c r="C114" s="281" t="s">
        <v>500</v>
      </c>
      <c r="D114" s="281"/>
      <c r="E114" s="281"/>
      <c r="F114" s="304" t="s">
        <v>458</v>
      </c>
      <c r="G114" s="281"/>
      <c r="H114" s="281" t="s">
        <v>501</v>
      </c>
      <c r="I114" s="281" t="s">
        <v>460</v>
      </c>
      <c r="J114" s="281">
        <v>120</v>
      </c>
      <c r="K114" s="295"/>
    </row>
    <row r="115" s="1" customFormat="1" ht="15" customHeight="1">
      <c r="B115" s="306"/>
      <c r="C115" s="281" t="s">
        <v>41</v>
      </c>
      <c r="D115" s="281"/>
      <c r="E115" s="281"/>
      <c r="F115" s="304" t="s">
        <v>458</v>
      </c>
      <c r="G115" s="281"/>
      <c r="H115" s="281" t="s">
        <v>502</v>
      </c>
      <c r="I115" s="281" t="s">
        <v>493</v>
      </c>
      <c r="J115" s="281"/>
      <c r="K115" s="295"/>
    </row>
    <row r="116" s="1" customFormat="1" ht="15" customHeight="1">
      <c r="B116" s="306"/>
      <c r="C116" s="281" t="s">
        <v>51</v>
      </c>
      <c r="D116" s="281"/>
      <c r="E116" s="281"/>
      <c r="F116" s="304" t="s">
        <v>458</v>
      </c>
      <c r="G116" s="281"/>
      <c r="H116" s="281" t="s">
        <v>503</v>
      </c>
      <c r="I116" s="281" t="s">
        <v>493</v>
      </c>
      <c r="J116" s="281"/>
      <c r="K116" s="295"/>
    </row>
    <row r="117" s="1" customFormat="1" ht="15" customHeight="1">
      <c r="B117" s="306"/>
      <c r="C117" s="281" t="s">
        <v>60</v>
      </c>
      <c r="D117" s="281"/>
      <c r="E117" s="281"/>
      <c r="F117" s="304" t="s">
        <v>458</v>
      </c>
      <c r="G117" s="281"/>
      <c r="H117" s="281" t="s">
        <v>504</v>
      </c>
      <c r="I117" s="281" t="s">
        <v>505</v>
      </c>
      <c r="J117" s="281"/>
      <c r="K117" s="295"/>
    </row>
    <row r="118" s="1" customFormat="1" ht="15" customHeight="1">
      <c r="B118" s="309"/>
      <c r="C118" s="315"/>
      <c r="D118" s="315"/>
      <c r="E118" s="315"/>
      <c r="F118" s="315"/>
      <c r="G118" s="315"/>
      <c r="H118" s="315"/>
      <c r="I118" s="315"/>
      <c r="J118" s="315"/>
      <c r="K118" s="311"/>
    </row>
    <row r="119" s="1" customFormat="1" ht="18.75" customHeight="1">
      <c r="B119" s="316"/>
      <c r="C119" s="317"/>
      <c r="D119" s="317"/>
      <c r="E119" s="317"/>
      <c r="F119" s="318"/>
      <c r="G119" s="317"/>
      <c r="H119" s="317"/>
      <c r="I119" s="317"/>
      <c r="J119" s="317"/>
      <c r="K119" s="316"/>
    </row>
    <row r="120" s="1" customFormat="1" ht="18.75" customHeight="1">
      <c r="B120" s="289"/>
      <c r="C120" s="289"/>
      <c r="D120" s="289"/>
      <c r="E120" s="289"/>
      <c r="F120" s="289"/>
      <c r="G120" s="289"/>
      <c r="H120" s="289"/>
      <c r="I120" s="289"/>
      <c r="J120" s="289"/>
      <c r="K120" s="289"/>
    </row>
    <row r="121" s="1" customFormat="1" ht="7.5" customHeight="1">
      <c r="B121" s="319"/>
      <c r="C121" s="320"/>
      <c r="D121" s="320"/>
      <c r="E121" s="320"/>
      <c r="F121" s="320"/>
      <c r="G121" s="320"/>
      <c r="H121" s="320"/>
      <c r="I121" s="320"/>
      <c r="J121" s="320"/>
      <c r="K121" s="321"/>
    </row>
    <row r="122" s="1" customFormat="1" ht="45" customHeight="1">
      <c r="B122" s="322"/>
      <c r="C122" s="272" t="s">
        <v>506</v>
      </c>
      <c r="D122" s="272"/>
      <c r="E122" s="272"/>
      <c r="F122" s="272"/>
      <c r="G122" s="272"/>
      <c r="H122" s="272"/>
      <c r="I122" s="272"/>
      <c r="J122" s="272"/>
      <c r="K122" s="323"/>
    </row>
    <row r="123" s="1" customFormat="1" ht="17.25" customHeight="1">
      <c r="B123" s="324"/>
      <c r="C123" s="296" t="s">
        <v>452</v>
      </c>
      <c r="D123" s="296"/>
      <c r="E123" s="296"/>
      <c r="F123" s="296" t="s">
        <v>453</v>
      </c>
      <c r="G123" s="297"/>
      <c r="H123" s="296" t="s">
        <v>57</v>
      </c>
      <c r="I123" s="296" t="s">
        <v>60</v>
      </c>
      <c r="J123" s="296" t="s">
        <v>454</v>
      </c>
      <c r="K123" s="325"/>
    </row>
    <row r="124" s="1" customFormat="1" ht="17.25" customHeight="1">
      <c r="B124" s="324"/>
      <c r="C124" s="298" t="s">
        <v>455</v>
      </c>
      <c r="D124" s="298"/>
      <c r="E124" s="298"/>
      <c r="F124" s="299" t="s">
        <v>456</v>
      </c>
      <c r="G124" s="300"/>
      <c r="H124" s="298"/>
      <c r="I124" s="298"/>
      <c r="J124" s="298" t="s">
        <v>457</v>
      </c>
      <c r="K124" s="325"/>
    </row>
    <row r="125" s="1" customFormat="1" ht="5.25" customHeight="1">
      <c r="B125" s="326"/>
      <c r="C125" s="301"/>
      <c r="D125" s="301"/>
      <c r="E125" s="301"/>
      <c r="F125" s="301"/>
      <c r="G125" s="327"/>
      <c r="H125" s="301"/>
      <c r="I125" s="301"/>
      <c r="J125" s="301"/>
      <c r="K125" s="328"/>
    </row>
    <row r="126" s="1" customFormat="1" ht="15" customHeight="1">
      <c r="B126" s="326"/>
      <c r="C126" s="281" t="s">
        <v>461</v>
      </c>
      <c r="D126" s="303"/>
      <c r="E126" s="303"/>
      <c r="F126" s="304" t="s">
        <v>458</v>
      </c>
      <c r="G126" s="281"/>
      <c r="H126" s="281" t="s">
        <v>498</v>
      </c>
      <c r="I126" s="281" t="s">
        <v>460</v>
      </c>
      <c r="J126" s="281">
        <v>120</v>
      </c>
      <c r="K126" s="329"/>
    </row>
    <row r="127" s="1" customFormat="1" ht="15" customHeight="1">
      <c r="B127" s="326"/>
      <c r="C127" s="281" t="s">
        <v>507</v>
      </c>
      <c r="D127" s="281"/>
      <c r="E127" s="281"/>
      <c r="F127" s="304" t="s">
        <v>458</v>
      </c>
      <c r="G127" s="281"/>
      <c r="H127" s="281" t="s">
        <v>508</v>
      </c>
      <c r="I127" s="281" t="s">
        <v>460</v>
      </c>
      <c r="J127" s="281" t="s">
        <v>509</v>
      </c>
      <c r="K127" s="329"/>
    </row>
    <row r="128" s="1" customFormat="1" ht="15" customHeight="1">
      <c r="B128" s="326"/>
      <c r="C128" s="281" t="s">
        <v>406</v>
      </c>
      <c r="D128" s="281"/>
      <c r="E128" s="281"/>
      <c r="F128" s="304" t="s">
        <v>458</v>
      </c>
      <c r="G128" s="281"/>
      <c r="H128" s="281" t="s">
        <v>510</v>
      </c>
      <c r="I128" s="281" t="s">
        <v>460</v>
      </c>
      <c r="J128" s="281" t="s">
        <v>509</v>
      </c>
      <c r="K128" s="329"/>
    </row>
    <row r="129" s="1" customFormat="1" ht="15" customHeight="1">
      <c r="B129" s="326"/>
      <c r="C129" s="281" t="s">
        <v>469</v>
      </c>
      <c r="D129" s="281"/>
      <c r="E129" s="281"/>
      <c r="F129" s="304" t="s">
        <v>464</v>
      </c>
      <c r="G129" s="281"/>
      <c r="H129" s="281" t="s">
        <v>470</v>
      </c>
      <c r="I129" s="281" t="s">
        <v>460</v>
      </c>
      <c r="J129" s="281">
        <v>15</v>
      </c>
      <c r="K129" s="329"/>
    </row>
    <row r="130" s="1" customFormat="1" ht="15" customHeight="1">
      <c r="B130" s="326"/>
      <c r="C130" s="307" t="s">
        <v>471</v>
      </c>
      <c r="D130" s="307"/>
      <c r="E130" s="307"/>
      <c r="F130" s="308" t="s">
        <v>464</v>
      </c>
      <c r="G130" s="307"/>
      <c r="H130" s="307" t="s">
        <v>472</v>
      </c>
      <c r="I130" s="307" t="s">
        <v>460</v>
      </c>
      <c r="J130" s="307">
        <v>15</v>
      </c>
      <c r="K130" s="329"/>
    </row>
    <row r="131" s="1" customFormat="1" ht="15" customHeight="1">
      <c r="B131" s="326"/>
      <c r="C131" s="307" t="s">
        <v>473</v>
      </c>
      <c r="D131" s="307"/>
      <c r="E131" s="307"/>
      <c r="F131" s="308" t="s">
        <v>464</v>
      </c>
      <c r="G131" s="307"/>
      <c r="H131" s="307" t="s">
        <v>474</v>
      </c>
      <c r="I131" s="307" t="s">
        <v>460</v>
      </c>
      <c r="J131" s="307">
        <v>20</v>
      </c>
      <c r="K131" s="329"/>
    </row>
    <row r="132" s="1" customFormat="1" ht="15" customHeight="1">
      <c r="B132" s="326"/>
      <c r="C132" s="307" t="s">
        <v>475</v>
      </c>
      <c r="D132" s="307"/>
      <c r="E132" s="307"/>
      <c r="F132" s="308" t="s">
        <v>464</v>
      </c>
      <c r="G132" s="307"/>
      <c r="H132" s="307" t="s">
        <v>476</v>
      </c>
      <c r="I132" s="307" t="s">
        <v>460</v>
      </c>
      <c r="J132" s="307">
        <v>20</v>
      </c>
      <c r="K132" s="329"/>
    </row>
    <row r="133" s="1" customFormat="1" ht="15" customHeight="1">
      <c r="B133" s="326"/>
      <c r="C133" s="281" t="s">
        <v>463</v>
      </c>
      <c r="D133" s="281"/>
      <c r="E133" s="281"/>
      <c r="F133" s="304" t="s">
        <v>464</v>
      </c>
      <c r="G133" s="281"/>
      <c r="H133" s="281" t="s">
        <v>498</v>
      </c>
      <c r="I133" s="281" t="s">
        <v>460</v>
      </c>
      <c r="J133" s="281">
        <v>50</v>
      </c>
      <c r="K133" s="329"/>
    </row>
    <row r="134" s="1" customFormat="1" ht="15" customHeight="1">
      <c r="B134" s="326"/>
      <c r="C134" s="281" t="s">
        <v>477</v>
      </c>
      <c r="D134" s="281"/>
      <c r="E134" s="281"/>
      <c r="F134" s="304" t="s">
        <v>464</v>
      </c>
      <c r="G134" s="281"/>
      <c r="H134" s="281" t="s">
        <v>498</v>
      </c>
      <c r="I134" s="281" t="s">
        <v>460</v>
      </c>
      <c r="J134" s="281">
        <v>50</v>
      </c>
      <c r="K134" s="329"/>
    </row>
    <row r="135" s="1" customFormat="1" ht="15" customHeight="1">
      <c r="B135" s="326"/>
      <c r="C135" s="281" t="s">
        <v>483</v>
      </c>
      <c r="D135" s="281"/>
      <c r="E135" s="281"/>
      <c r="F135" s="304" t="s">
        <v>464</v>
      </c>
      <c r="G135" s="281"/>
      <c r="H135" s="281" t="s">
        <v>498</v>
      </c>
      <c r="I135" s="281" t="s">
        <v>460</v>
      </c>
      <c r="J135" s="281">
        <v>50</v>
      </c>
      <c r="K135" s="329"/>
    </row>
    <row r="136" s="1" customFormat="1" ht="15" customHeight="1">
      <c r="B136" s="326"/>
      <c r="C136" s="281" t="s">
        <v>485</v>
      </c>
      <c r="D136" s="281"/>
      <c r="E136" s="281"/>
      <c r="F136" s="304" t="s">
        <v>464</v>
      </c>
      <c r="G136" s="281"/>
      <c r="H136" s="281" t="s">
        <v>498</v>
      </c>
      <c r="I136" s="281" t="s">
        <v>460</v>
      </c>
      <c r="J136" s="281">
        <v>50</v>
      </c>
      <c r="K136" s="329"/>
    </row>
    <row r="137" s="1" customFormat="1" ht="15" customHeight="1">
      <c r="B137" s="326"/>
      <c r="C137" s="281" t="s">
        <v>486</v>
      </c>
      <c r="D137" s="281"/>
      <c r="E137" s="281"/>
      <c r="F137" s="304" t="s">
        <v>464</v>
      </c>
      <c r="G137" s="281"/>
      <c r="H137" s="281" t="s">
        <v>511</v>
      </c>
      <c r="I137" s="281" t="s">
        <v>460</v>
      </c>
      <c r="J137" s="281">
        <v>255</v>
      </c>
      <c r="K137" s="329"/>
    </row>
    <row r="138" s="1" customFormat="1" ht="15" customHeight="1">
      <c r="B138" s="326"/>
      <c r="C138" s="281" t="s">
        <v>488</v>
      </c>
      <c r="D138" s="281"/>
      <c r="E138" s="281"/>
      <c r="F138" s="304" t="s">
        <v>458</v>
      </c>
      <c r="G138" s="281"/>
      <c r="H138" s="281" t="s">
        <v>512</v>
      </c>
      <c r="I138" s="281" t="s">
        <v>490</v>
      </c>
      <c r="J138" s="281"/>
      <c r="K138" s="329"/>
    </row>
    <row r="139" s="1" customFormat="1" ht="15" customHeight="1">
      <c r="B139" s="326"/>
      <c r="C139" s="281" t="s">
        <v>491</v>
      </c>
      <c r="D139" s="281"/>
      <c r="E139" s="281"/>
      <c r="F139" s="304" t="s">
        <v>458</v>
      </c>
      <c r="G139" s="281"/>
      <c r="H139" s="281" t="s">
        <v>513</v>
      </c>
      <c r="I139" s="281" t="s">
        <v>493</v>
      </c>
      <c r="J139" s="281"/>
      <c r="K139" s="329"/>
    </row>
    <row r="140" s="1" customFormat="1" ht="15" customHeight="1">
      <c r="B140" s="326"/>
      <c r="C140" s="281" t="s">
        <v>494</v>
      </c>
      <c r="D140" s="281"/>
      <c r="E140" s="281"/>
      <c r="F140" s="304" t="s">
        <v>458</v>
      </c>
      <c r="G140" s="281"/>
      <c r="H140" s="281" t="s">
        <v>494</v>
      </c>
      <c r="I140" s="281" t="s">
        <v>493</v>
      </c>
      <c r="J140" s="281"/>
      <c r="K140" s="329"/>
    </row>
    <row r="141" s="1" customFormat="1" ht="15" customHeight="1">
      <c r="B141" s="326"/>
      <c r="C141" s="281" t="s">
        <v>41</v>
      </c>
      <c r="D141" s="281"/>
      <c r="E141" s="281"/>
      <c r="F141" s="304" t="s">
        <v>458</v>
      </c>
      <c r="G141" s="281"/>
      <c r="H141" s="281" t="s">
        <v>514</v>
      </c>
      <c r="I141" s="281" t="s">
        <v>493</v>
      </c>
      <c r="J141" s="281"/>
      <c r="K141" s="329"/>
    </row>
    <row r="142" s="1" customFormat="1" ht="15" customHeight="1">
      <c r="B142" s="326"/>
      <c r="C142" s="281" t="s">
        <v>515</v>
      </c>
      <c r="D142" s="281"/>
      <c r="E142" s="281"/>
      <c r="F142" s="304" t="s">
        <v>458</v>
      </c>
      <c r="G142" s="281"/>
      <c r="H142" s="281" t="s">
        <v>516</v>
      </c>
      <c r="I142" s="281" t="s">
        <v>493</v>
      </c>
      <c r="J142" s="281"/>
      <c r="K142" s="329"/>
    </row>
    <row r="143" s="1" customFormat="1" ht="15" customHeight="1">
      <c r="B143" s="330"/>
      <c r="C143" s="331"/>
      <c r="D143" s="331"/>
      <c r="E143" s="331"/>
      <c r="F143" s="331"/>
      <c r="G143" s="331"/>
      <c r="H143" s="331"/>
      <c r="I143" s="331"/>
      <c r="J143" s="331"/>
      <c r="K143" s="332"/>
    </row>
    <row r="144" s="1" customFormat="1" ht="18.75" customHeight="1">
      <c r="B144" s="317"/>
      <c r="C144" s="317"/>
      <c r="D144" s="317"/>
      <c r="E144" s="317"/>
      <c r="F144" s="318"/>
      <c r="G144" s="317"/>
      <c r="H144" s="317"/>
      <c r="I144" s="317"/>
      <c r="J144" s="317"/>
      <c r="K144" s="317"/>
    </row>
    <row r="145" s="1" customFormat="1" ht="18.75" customHeight="1">
      <c r="B145" s="289"/>
      <c r="C145" s="289"/>
      <c r="D145" s="289"/>
      <c r="E145" s="289"/>
      <c r="F145" s="289"/>
      <c r="G145" s="289"/>
      <c r="H145" s="289"/>
      <c r="I145" s="289"/>
      <c r="J145" s="289"/>
      <c r="K145" s="289"/>
    </row>
    <row r="146" s="1" customFormat="1" ht="7.5" customHeight="1">
      <c r="B146" s="290"/>
      <c r="C146" s="291"/>
      <c r="D146" s="291"/>
      <c r="E146" s="291"/>
      <c r="F146" s="291"/>
      <c r="G146" s="291"/>
      <c r="H146" s="291"/>
      <c r="I146" s="291"/>
      <c r="J146" s="291"/>
      <c r="K146" s="292"/>
    </row>
    <row r="147" s="1" customFormat="1" ht="45" customHeight="1">
      <c r="B147" s="293"/>
      <c r="C147" s="294" t="s">
        <v>517</v>
      </c>
      <c r="D147" s="294"/>
      <c r="E147" s="294"/>
      <c r="F147" s="294"/>
      <c r="G147" s="294"/>
      <c r="H147" s="294"/>
      <c r="I147" s="294"/>
      <c r="J147" s="294"/>
      <c r="K147" s="295"/>
    </row>
    <row r="148" s="1" customFormat="1" ht="17.25" customHeight="1">
      <c r="B148" s="293"/>
      <c r="C148" s="296" t="s">
        <v>452</v>
      </c>
      <c r="D148" s="296"/>
      <c r="E148" s="296"/>
      <c r="F148" s="296" t="s">
        <v>453</v>
      </c>
      <c r="G148" s="297"/>
      <c r="H148" s="296" t="s">
        <v>57</v>
      </c>
      <c r="I148" s="296" t="s">
        <v>60</v>
      </c>
      <c r="J148" s="296" t="s">
        <v>454</v>
      </c>
      <c r="K148" s="295"/>
    </row>
    <row r="149" s="1" customFormat="1" ht="17.25" customHeight="1">
      <c r="B149" s="293"/>
      <c r="C149" s="298" t="s">
        <v>455</v>
      </c>
      <c r="D149" s="298"/>
      <c r="E149" s="298"/>
      <c r="F149" s="299" t="s">
        <v>456</v>
      </c>
      <c r="G149" s="300"/>
      <c r="H149" s="298"/>
      <c r="I149" s="298"/>
      <c r="J149" s="298" t="s">
        <v>457</v>
      </c>
      <c r="K149" s="295"/>
    </row>
    <row r="150" s="1" customFormat="1" ht="5.25" customHeight="1">
      <c r="B150" s="306"/>
      <c r="C150" s="301"/>
      <c r="D150" s="301"/>
      <c r="E150" s="301"/>
      <c r="F150" s="301"/>
      <c r="G150" s="302"/>
      <c r="H150" s="301"/>
      <c r="I150" s="301"/>
      <c r="J150" s="301"/>
      <c r="K150" s="329"/>
    </row>
    <row r="151" s="1" customFormat="1" ht="15" customHeight="1">
      <c r="B151" s="306"/>
      <c r="C151" s="333" t="s">
        <v>461</v>
      </c>
      <c r="D151" s="281"/>
      <c r="E151" s="281"/>
      <c r="F151" s="334" t="s">
        <v>458</v>
      </c>
      <c r="G151" s="281"/>
      <c r="H151" s="333" t="s">
        <v>498</v>
      </c>
      <c r="I151" s="333" t="s">
        <v>460</v>
      </c>
      <c r="J151" s="333">
        <v>120</v>
      </c>
      <c r="K151" s="329"/>
    </row>
    <row r="152" s="1" customFormat="1" ht="15" customHeight="1">
      <c r="B152" s="306"/>
      <c r="C152" s="333" t="s">
        <v>507</v>
      </c>
      <c r="D152" s="281"/>
      <c r="E152" s="281"/>
      <c r="F152" s="334" t="s">
        <v>458</v>
      </c>
      <c r="G152" s="281"/>
      <c r="H152" s="333" t="s">
        <v>518</v>
      </c>
      <c r="I152" s="333" t="s">
        <v>460</v>
      </c>
      <c r="J152" s="333" t="s">
        <v>509</v>
      </c>
      <c r="K152" s="329"/>
    </row>
    <row r="153" s="1" customFormat="1" ht="15" customHeight="1">
      <c r="B153" s="306"/>
      <c r="C153" s="333" t="s">
        <v>406</v>
      </c>
      <c r="D153" s="281"/>
      <c r="E153" s="281"/>
      <c r="F153" s="334" t="s">
        <v>458</v>
      </c>
      <c r="G153" s="281"/>
      <c r="H153" s="333" t="s">
        <v>519</v>
      </c>
      <c r="I153" s="333" t="s">
        <v>460</v>
      </c>
      <c r="J153" s="333" t="s">
        <v>509</v>
      </c>
      <c r="K153" s="329"/>
    </row>
    <row r="154" s="1" customFormat="1" ht="15" customHeight="1">
      <c r="B154" s="306"/>
      <c r="C154" s="333" t="s">
        <v>463</v>
      </c>
      <c r="D154" s="281"/>
      <c r="E154" s="281"/>
      <c r="F154" s="334" t="s">
        <v>464</v>
      </c>
      <c r="G154" s="281"/>
      <c r="H154" s="333" t="s">
        <v>498</v>
      </c>
      <c r="I154" s="333" t="s">
        <v>460</v>
      </c>
      <c r="J154" s="333">
        <v>50</v>
      </c>
      <c r="K154" s="329"/>
    </row>
    <row r="155" s="1" customFormat="1" ht="15" customHeight="1">
      <c r="B155" s="306"/>
      <c r="C155" s="333" t="s">
        <v>466</v>
      </c>
      <c r="D155" s="281"/>
      <c r="E155" s="281"/>
      <c r="F155" s="334" t="s">
        <v>458</v>
      </c>
      <c r="G155" s="281"/>
      <c r="H155" s="333" t="s">
        <v>498</v>
      </c>
      <c r="I155" s="333" t="s">
        <v>468</v>
      </c>
      <c r="J155" s="333"/>
      <c r="K155" s="329"/>
    </row>
    <row r="156" s="1" customFormat="1" ht="15" customHeight="1">
      <c r="B156" s="306"/>
      <c r="C156" s="333" t="s">
        <v>477</v>
      </c>
      <c r="D156" s="281"/>
      <c r="E156" s="281"/>
      <c r="F156" s="334" t="s">
        <v>464</v>
      </c>
      <c r="G156" s="281"/>
      <c r="H156" s="333" t="s">
        <v>498</v>
      </c>
      <c r="I156" s="333" t="s">
        <v>460</v>
      </c>
      <c r="J156" s="333">
        <v>50</v>
      </c>
      <c r="K156" s="329"/>
    </row>
    <row r="157" s="1" customFormat="1" ht="15" customHeight="1">
      <c r="B157" s="306"/>
      <c r="C157" s="333" t="s">
        <v>485</v>
      </c>
      <c r="D157" s="281"/>
      <c r="E157" s="281"/>
      <c r="F157" s="334" t="s">
        <v>464</v>
      </c>
      <c r="G157" s="281"/>
      <c r="H157" s="333" t="s">
        <v>498</v>
      </c>
      <c r="I157" s="333" t="s">
        <v>460</v>
      </c>
      <c r="J157" s="333">
        <v>50</v>
      </c>
      <c r="K157" s="329"/>
    </row>
    <row r="158" s="1" customFormat="1" ht="15" customHeight="1">
      <c r="B158" s="306"/>
      <c r="C158" s="333" t="s">
        <v>483</v>
      </c>
      <c r="D158" s="281"/>
      <c r="E158" s="281"/>
      <c r="F158" s="334" t="s">
        <v>464</v>
      </c>
      <c r="G158" s="281"/>
      <c r="H158" s="333" t="s">
        <v>498</v>
      </c>
      <c r="I158" s="333" t="s">
        <v>460</v>
      </c>
      <c r="J158" s="333">
        <v>50</v>
      </c>
      <c r="K158" s="329"/>
    </row>
    <row r="159" s="1" customFormat="1" ht="15" customHeight="1">
      <c r="B159" s="306"/>
      <c r="C159" s="333" t="s">
        <v>90</v>
      </c>
      <c r="D159" s="281"/>
      <c r="E159" s="281"/>
      <c r="F159" s="334" t="s">
        <v>458</v>
      </c>
      <c r="G159" s="281"/>
      <c r="H159" s="333" t="s">
        <v>520</v>
      </c>
      <c r="I159" s="333" t="s">
        <v>460</v>
      </c>
      <c r="J159" s="333" t="s">
        <v>521</v>
      </c>
      <c r="K159" s="329"/>
    </row>
    <row r="160" s="1" customFormat="1" ht="15" customHeight="1">
      <c r="B160" s="306"/>
      <c r="C160" s="333" t="s">
        <v>522</v>
      </c>
      <c r="D160" s="281"/>
      <c r="E160" s="281"/>
      <c r="F160" s="334" t="s">
        <v>458</v>
      </c>
      <c r="G160" s="281"/>
      <c r="H160" s="333" t="s">
        <v>523</v>
      </c>
      <c r="I160" s="333" t="s">
        <v>493</v>
      </c>
      <c r="J160" s="333"/>
      <c r="K160" s="329"/>
    </row>
    <row r="161" s="1" customFormat="1" ht="15" customHeight="1">
      <c r="B161" s="335"/>
      <c r="C161" s="315"/>
      <c r="D161" s="315"/>
      <c r="E161" s="315"/>
      <c r="F161" s="315"/>
      <c r="G161" s="315"/>
      <c r="H161" s="315"/>
      <c r="I161" s="315"/>
      <c r="J161" s="315"/>
      <c r="K161" s="336"/>
    </row>
    <row r="162" s="1" customFormat="1" ht="18.75" customHeight="1">
      <c r="B162" s="317"/>
      <c r="C162" s="327"/>
      <c r="D162" s="327"/>
      <c r="E162" s="327"/>
      <c r="F162" s="337"/>
      <c r="G162" s="327"/>
      <c r="H162" s="327"/>
      <c r="I162" s="327"/>
      <c r="J162" s="327"/>
      <c r="K162" s="317"/>
    </row>
    <row r="163" s="1" customFormat="1" ht="18.75" customHeight="1">
      <c r="B163" s="289"/>
      <c r="C163" s="289"/>
      <c r="D163" s="289"/>
      <c r="E163" s="289"/>
      <c r="F163" s="289"/>
      <c r="G163" s="289"/>
      <c r="H163" s="289"/>
      <c r="I163" s="289"/>
      <c r="J163" s="289"/>
      <c r="K163" s="289"/>
    </row>
    <row r="164" s="1" customFormat="1" ht="7.5" customHeight="1">
      <c r="B164" s="268"/>
      <c r="C164" s="269"/>
      <c r="D164" s="269"/>
      <c r="E164" s="269"/>
      <c r="F164" s="269"/>
      <c r="G164" s="269"/>
      <c r="H164" s="269"/>
      <c r="I164" s="269"/>
      <c r="J164" s="269"/>
      <c r="K164" s="270"/>
    </row>
    <row r="165" s="1" customFormat="1" ht="45" customHeight="1">
      <c r="B165" s="271"/>
      <c r="C165" s="272" t="s">
        <v>524</v>
      </c>
      <c r="D165" s="272"/>
      <c r="E165" s="272"/>
      <c r="F165" s="272"/>
      <c r="G165" s="272"/>
      <c r="H165" s="272"/>
      <c r="I165" s="272"/>
      <c r="J165" s="272"/>
      <c r="K165" s="273"/>
    </row>
    <row r="166" s="1" customFormat="1" ht="17.25" customHeight="1">
      <c r="B166" s="271"/>
      <c r="C166" s="296" t="s">
        <v>452</v>
      </c>
      <c r="D166" s="296"/>
      <c r="E166" s="296"/>
      <c r="F166" s="296" t="s">
        <v>453</v>
      </c>
      <c r="G166" s="338"/>
      <c r="H166" s="339" t="s">
        <v>57</v>
      </c>
      <c r="I166" s="339" t="s">
        <v>60</v>
      </c>
      <c r="J166" s="296" t="s">
        <v>454</v>
      </c>
      <c r="K166" s="273"/>
    </row>
    <row r="167" s="1" customFormat="1" ht="17.25" customHeight="1">
      <c r="B167" s="274"/>
      <c r="C167" s="298" t="s">
        <v>455</v>
      </c>
      <c r="D167" s="298"/>
      <c r="E167" s="298"/>
      <c r="F167" s="299" t="s">
        <v>456</v>
      </c>
      <c r="G167" s="340"/>
      <c r="H167" s="341"/>
      <c r="I167" s="341"/>
      <c r="J167" s="298" t="s">
        <v>457</v>
      </c>
      <c r="K167" s="276"/>
    </row>
    <row r="168" s="1" customFormat="1" ht="5.25" customHeight="1">
      <c r="B168" s="306"/>
      <c r="C168" s="301"/>
      <c r="D168" s="301"/>
      <c r="E168" s="301"/>
      <c r="F168" s="301"/>
      <c r="G168" s="302"/>
      <c r="H168" s="301"/>
      <c r="I168" s="301"/>
      <c r="J168" s="301"/>
      <c r="K168" s="329"/>
    </row>
    <row r="169" s="1" customFormat="1" ht="15" customHeight="1">
      <c r="B169" s="306"/>
      <c r="C169" s="281" t="s">
        <v>461</v>
      </c>
      <c r="D169" s="281"/>
      <c r="E169" s="281"/>
      <c r="F169" s="304" t="s">
        <v>458</v>
      </c>
      <c r="G169" s="281"/>
      <c r="H169" s="281" t="s">
        <v>498</v>
      </c>
      <c r="I169" s="281" t="s">
        <v>460</v>
      </c>
      <c r="J169" s="281">
        <v>120</v>
      </c>
      <c r="K169" s="329"/>
    </row>
    <row r="170" s="1" customFormat="1" ht="15" customHeight="1">
      <c r="B170" s="306"/>
      <c r="C170" s="281" t="s">
        <v>507</v>
      </c>
      <c r="D170" s="281"/>
      <c r="E170" s="281"/>
      <c r="F170" s="304" t="s">
        <v>458</v>
      </c>
      <c r="G170" s="281"/>
      <c r="H170" s="281" t="s">
        <v>508</v>
      </c>
      <c r="I170" s="281" t="s">
        <v>460</v>
      </c>
      <c r="J170" s="281" t="s">
        <v>509</v>
      </c>
      <c r="K170" s="329"/>
    </row>
    <row r="171" s="1" customFormat="1" ht="15" customHeight="1">
      <c r="B171" s="306"/>
      <c r="C171" s="281" t="s">
        <v>406</v>
      </c>
      <c r="D171" s="281"/>
      <c r="E171" s="281"/>
      <c r="F171" s="304" t="s">
        <v>458</v>
      </c>
      <c r="G171" s="281"/>
      <c r="H171" s="281" t="s">
        <v>525</v>
      </c>
      <c r="I171" s="281" t="s">
        <v>460</v>
      </c>
      <c r="J171" s="281" t="s">
        <v>509</v>
      </c>
      <c r="K171" s="329"/>
    </row>
    <row r="172" s="1" customFormat="1" ht="15" customHeight="1">
      <c r="B172" s="306"/>
      <c r="C172" s="281" t="s">
        <v>463</v>
      </c>
      <c r="D172" s="281"/>
      <c r="E172" s="281"/>
      <c r="F172" s="304" t="s">
        <v>464</v>
      </c>
      <c r="G172" s="281"/>
      <c r="H172" s="281" t="s">
        <v>525</v>
      </c>
      <c r="I172" s="281" t="s">
        <v>460</v>
      </c>
      <c r="J172" s="281">
        <v>50</v>
      </c>
      <c r="K172" s="329"/>
    </row>
    <row r="173" s="1" customFormat="1" ht="15" customHeight="1">
      <c r="B173" s="306"/>
      <c r="C173" s="281" t="s">
        <v>466</v>
      </c>
      <c r="D173" s="281"/>
      <c r="E173" s="281"/>
      <c r="F173" s="304" t="s">
        <v>458</v>
      </c>
      <c r="G173" s="281"/>
      <c r="H173" s="281" t="s">
        <v>525</v>
      </c>
      <c r="I173" s="281" t="s">
        <v>468</v>
      </c>
      <c r="J173" s="281"/>
      <c r="K173" s="329"/>
    </row>
    <row r="174" s="1" customFormat="1" ht="15" customHeight="1">
      <c r="B174" s="306"/>
      <c r="C174" s="281" t="s">
        <v>477</v>
      </c>
      <c r="D174" s="281"/>
      <c r="E174" s="281"/>
      <c r="F174" s="304" t="s">
        <v>464</v>
      </c>
      <c r="G174" s="281"/>
      <c r="H174" s="281" t="s">
        <v>525</v>
      </c>
      <c r="I174" s="281" t="s">
        <v>460</v>
      </c>
      <c r="J174" s="281">
        <v>50</v>
      </c>
      <c r="K174" s="329"/>
    </row>
    <row r="175" s="1" customFormat="1" ht="15" customHeight="1">
      <c r="B175" s="306"/>
      <c r="C175" s="281" t="s">
        <v>485</v>
      </c>
      <c r="D175" s="281"/>
      <c r="E175" s="281"/>
      <c r="F175" s="304" t="s">
        <v>464</v>
      </c>
      <c r="G175" s="281"/>
      <c r="H175" s="281" t="s">
        <v>525</v>
      </c>
      <c r="I175" s="281" t="s">
        <v>460</v>
      </c>
      <c r="J175" s="281">
        <v>50</v>
      </c>
      <c r="K175" s="329"/>
    </row>
    <row r="176" s="1" customFormat="1" ht="15" customHeight="1">
      <c r="B176" s="306"/>
      <c r="C176" s="281" t="s">
        <v>483</v>
      </c>
      <c r="D176" s="281"/>
      <c r="E176" s="281"/>
      <c r="F176" s="304" t="s">
        <v>464</v>
      </c>
      <c r="G176" s="281"/>
      <c r="H176" s="281" t="s">
        <v>525</v>
      </c>
      <c r="I176" s="281" t="s">
        <v>460</v>
      </c>
      <c r="J176" s="281">
        <v>50</v>
      </c>
      <c r="K176" s="329"/>
    </row>
    <row r="177" s="1" customFormat="1" ht="15" customHeight="1">
      <c r="B177" s="306"/>
      <c r="C177" s="281" t="s">
        <v>107</v>
      </c>
      <c r="D177" s="281"/>
      <c r="E177" s="281"/>
      <c r="F177" s="304" t="s">
        <v>458</v>
      </c>
      <c r="G177" s="281"/>
      <c r="H177" s="281" t="s">
        <v>526</v>
      </c>
      <c r="I177" s="281" t="s">
        <v>527</v>
      </c>
      <c r="J177" s="281"/>
      <c r="K177" s="329"/>
    </row>
    <row r="178" s="1" customFormat="1" ht="15" customHeight="1">
      <c r="B178" s="306"/>
      <c r="C178" s="281" t="s">
        <v>60</v>
      </c>
      <c r="D178" s="281"/>
      <c r="E178" s="281"/>
      <c r="F178" s="304" t="s">
        <v>458</v>
      </c>
      <c r="G178" s="281"/>
      <c r="H178" s="281" t="s">
        <v>528</v>
      </c>
      <c r="I178" s="281" t="s">
        <v>529</v>
      </c>
      <c r="J178" s="281">
        <v>1</v>
      </c>
      <c r="K178" s="329"/>
    </row>
    <row r="179" s="1" customFormat="1" ht="15" customHeight="1">
      <c r="B179" s="306"/>
      <c r="C179" s="281" t="s">
        <v>56</v>
      </c>
      <c r="D179" s="281"/>
      <c r="E179" s="281"/>
      <c r="F179" s="304" t="s">
        <v>458</v>
      </c>
      <c r="G179" s="281"/>
      <c r="H179" s="281" t="s">
        <v>530</v>
      </c>
      <c r="I179" s="281" t="s">
        <v>460</v>
      </c>
      <c r="J179" s="281">
        <v>20</v>
      </c>
      <c r="K179" s="329"/>
    </row>
    <row r="180" s="1" customFormat="1" ht="15" customHeight="1">
      <c r="B180" s="306"/>
      <c r="C180" s="281" t="s">
        <v>57</v>
      </c>
      <c r="D180" s="281"/>
      <c r="E180" s="281"/>
      <c r="F180" s="304" t="s">
        <v>458</v>
      </c>
      <c r="G180" s="281"/>
      <c r="H180" s="281" t="s">
        <v>531</v>
      </c>
      <c r="I180" s="281" t="s">
        <v>460</v>
      </c>
      <c r="J180" s="281">
        <v>255</v>
      </c>
      <c r="K180" s="329"/>
    </row>
    <row r="181" s="1" customFormat="1" ht="15" customHeight="1">
      <c r="B181" s="306"/>
      <c r="C181" s="281" t="s">
        <v>108</v>
      </c>
      <c r="D181" s="281"/>
      <c r="E181" s="281"/>
      <c r="F181" s="304" t="s">
        <v>458</v>
      </c>
      <c r="G181" s="281"/>
      <c r="H181" s="281" t="s">
        <v>422</v>
      </c>
      <c r="I181" s="281" t="s">
        <v>460</v>
      </c>
      <c r="J181" s="281">
        <v>10</v>
      </c>
      <c r="K181" s="329"/>
    </row>
    <row r="182" s="1" customFormat="1" ht="15" customHeight="1">
      <c r="B182" s="306"/>
      <c r="C182" s="281" t="s">
        <v>109</v>
      </c>
      <c r="D182" s="281"/>
      <c r="E182" s="281"/>
      <c r="F182" s="304" t="s">
        <v>458</v>
      </c>
      <c r="G182" s="281"/>
      <c r="H182" s="281" t="s">
        <v>532</v>
      </c>
      <c r="I182" s="281" t="s">
        <v>493</v>
      </c>
      <c r="J182" s="281"/>
      <c r="K182" s="329"/>
    </row>
    <row r="183" s="1" customFormat="1" ht="15" customHeight="1">
      <c r="B183" s="306"/>
      <c r="C183" s="281" t="s">
        <v>533</v>
      </c>
      <c r="D183" s="281"/>
      <c r="E183" s="281"/>
      <c r="F183" s="304" t="s">
        <v>458</v>
      </c>
      <c r="G183" s="281"/>
      <c r="H183" s="281" t="s">
        <v>534</v>
      </c>
      <c r="I183" s="281" t="s">
        <v>493</v>
      </c>
      <c r="J183" s="281"/>
      <c r="K183" s="329"/>
    </row>
    <row r="184" s="1" customFormat="1" ht="15" customHeight="1">
      <c r="B184" s="306"/>
      <c r="C184" s="281" t="s">
        <v>522</v>
      </c>
      <c r="D184" s="281"/>
      <c r="E184" s="281"/>
      <c r="F184" s="304" t="s">
        <v>458</v>
      </c>
      <c r="G184" s="281"/>
      <c r="H184" s="281" t="s">
        <v>535</v>
      </c>
      <c r="I184" s="281" t="s">
        <v>493</v>
      </c>
      <c r="J184" s="281"/>
      <c r="K184" s="329"/>
    </row>
    <row r="185" s="1" customFormat="1" ht="15" customHeight="1">
      <c r="B185" s="306"/>
      <c r="C185" s="281" t="s">
        <v>111</v>
      </c>
      <c r="D185" s="281"/>
      <c r="E185" s="281"/>
      <c r="F185" s="304" t="s">
        <v>464</v>
      </c>
      <c r="G185" s="281"/>
      <c r="H185" s="281" t="s">
        <v>536</v>
      </c>
      <c r="I185" s="281" t="s">
        <v>460</v>
      </c>
      <c r="J185" s="281">
        <v>50</v>
      </c>
      <c r="K185" s="329"/>
    </row>
    <row r="186" s="1" customFormat="1" ht="15" customHeight="1">
      <c r="B186" s="306"/>
      <c r="C186" s="281" t="s">
        <v>537</v>
      </c>
      <c r="D186" s="281"/>
      <c r="E186" s="281"/>
      <c r="F186" s="304" t="s">
        <v>464</v>
      </c>
      <c r="G186" s="281"/>
      <c r="H186" s="281" t="s">
        <v>538</v>
      </c>
      <c r="I186" s="281" t="s">
        <v>539</v>
      </c>
      <c r="J186" s="281"/>
      <c r="K186" s="329"/>
    </row>
    <row r="187" s="1" customFormat="1" ht="15" customHeight="1">
      <c r="B187" s="306"/>
      <c r="C187" s="281" t="s">
        <v>540</v>
      </c>
      <c r="D187" s="281"/>
      <c r="E187" s="281"/>
      <c r="F187" s="304" t="s">
        <v>464</v>
      </c>
      <c r="G187" s="281"/>
      <c r="H187" s="281" t="s">
        <v>541</v>
      </c>
      <c r="I187" s="281" t="s">
        <v>539</v>
      </c>
      <c r="J187" s="281"/>
      <c r="K187" s="329"/>
    </row>
    <row r="188" s="1" customFormat="1" ht="15" customHeight="1">
      <c r="B188" s="306"/>
      <c r="C188" s="281" t="s">
        <v>542</v>
      </c>
      <c r="D188" s="281"/>
      <c r="E188" s="281"/>
      <c r="F188" s="304" t="s">
        <v>464</v>
      </c>
      <c r="G188" s="281"/>
      <c r="H188" s="281" t="s">
        <v>543</v>
      </c>
      <c r="I188" s="281" t="s">
        <v>539</v>
      </c>
      <c r="J188" s="281"/>
      <c r="K188" s="329"/>
    </row>
    <row r="189" s="1" customFormat="1" ht="15" customHeight="1">
      <c r="B189" s="306"/>
      <c r="C189" s="342" t="s">
        <v>544</v>
      </c>
      <c r="D189" s="281"/>
      <c r="E189" s="281"/>
      <c r="F189" s="304" t="s">
        <v>464</v>
      </c>
      <c r="G189" s="281"/>
      <c r="H189" s="281" t="s">
        <v>545</v>
      </c>
      <c r="I189" s="281" t="s">
        <v>546</v>
      </c>
      <c r="J189" s="343" t="s">
        <v>547</v>
      </c>
      <c r="K189" s="329"/>
    </row>
    <row r="190" s="17" customFormat="1" ht="15" customHeight="1">
      <c r="B190" s="344"/>
      <c r="C190" s="345" t="s">
        <v>548</v>
      </c>
      <c r="D190" s="346"/>
      <c r="E190" s="346"/>
      <c r="F190" s="347" t="s">
        <v>464</v>
      </c>
      <c r="G190" s="346"/>
      <c r="H190" s="346" t="s">
        <v>549</v>
      </c>
      <c r="I190" s="346" t="s">
        <v>546</v>
      </c>
      <c r="J190" s="348" t="s">
        <v>547</v>
      </c>
      <c r="K190" s="349"/>
    </row>
    <row r="191" s="1" customFormat="1" ht="15" customHeight="1">
      <c r="B191" s="306"/>
      <c r="C191" s="342" t="s">
        <v>45</v>
      </c>
      <c r="D191" s="281"/>
      <c r="E191" s="281"/>
      <c r="F191" s="304" t="s">
        <v>458</v>
      </c>
      <c r="G191" s="281"/>
      <c r="H191" s="278" t="s">
        <v>550</v>
      </c>
      <c r="I191" s="281" t="s">
        <v>551</v>
      </c>
      <c r="J191" s="281"/>
      <c r="K191" s="329"/>
    </row>
    <row r="192" s="1" customFormat="1" ht="15" customHeight="1">
      <c r="B192" s="306"/>
      <c r="C192" s="342" t="s">
        <v>552</v>
      </c>
      <c r="D192" s="281"/>
      <c r="E192" s="281"/>
      <c r="F192" s="304" t="s">
        <v>458</v>
      </c>
      <c r="G192" s="281"/>
      <c r="H192" s="281" t="s">
        <v>553</v>
      </c>
      <c r="I192" s="281" t="s">
        <v>493</v>
      </c>
      <c r="J192" s="281"/>
      <c r="K192" s="329"/>
    </row>
    <row r="193" s="1" customFormat="1" ht="15" customHeight="1">
      <c r="B193" s="306"/>
      <c r="C193" s="342" t="s">
        <v>554</v>
      </c>
      <c r="D193" s="281"/>
      <c r="E193" s="281"/>
      <c r="F193" s="304" t="s">
        <v>458</v>
      </c>
      <c r="G193" s="281"/>
      <c r="H193" s="281" t="s">
        <v>555</v>
      </c>
      <c r="I193" s="281" t="s">
        <v>493</v>
      </c>
      <c r="J193" s="281"/>
      <c r="K193" s="329"/>
    </row>
    <row r="194" s="1" customFormat="1" ht="15" customHeight="1">
      <c r="B194" s="306"/>
      <c r="C194" s="342" t="s">
        <v>556</v>
      </c>
      <c r="D194" s="281"/>
      <c r="E194" s="281"/>
      <c r="F194" s="304" t="s">
        <v>464</v>
      </c>
      <c r="G194" s="281"/>
      <c r="H194" s="281" t="s">
        <v>557</v>
      </c>
      <c r="I194" s="281" t="s">
        <v>493</v>
      </c>
      <c r="J194" s="281"/>
      <c r="K194" s="329"/>
    </row>
    <row r="195" s="1" customFormat="1" ht="15" customHeight="1">
      <c r="B195" s="335"/>
      <c r="C195" s="350"/>
      <c r="D195" s="315"/>
      <c r="E195" s="315"/>
      <c r="F195" s="315"/>
      <c r="G195" s="315"/>
      <c r="H195" s="315"/>
      <c r="I195" s="315"/>
      <c r="J195" s="315"/>
      <c r="K195" s="336"/>
    </row>
    <row r="196" s="1" customFormat="1" ht="18.75" customHeight="1">
      <c r="B196" s="317"/>
      <c r="C196" s="327"/>
      <c r="D196" s="327"/>
      <c r="E196" s="327"/>
      <c r="F196" s="337"/>
      <c r="G196" s="327"/>
      <c r="H196" s="327"/>
      <c r="I196" s="327"/>
      <c r="J196" s="327"/>
      <c r="K196" s="317"/>
    </row>
    <row r="197" s="1" customFormat="1" ht="18.75" customHeight="1">
      <c r="B197" s="317"/>
      <c r="C197" s="327"/>
      <c r="D197" s="327"/>
      <c r="E197" s="327"/>
      <c r="F197" s="337"/>
      <c r="G197" s="327"/>
      <c r="H197" s="327"/>
      <c r="I197" s="327"/>
      <c r="J197" s="327"/>
      <c r="K197" s="317"/>
    </row>
    <row r="198" s="1" customFormat="1" ht="18.75" customHeight="1">
      <c r="B198" s="289"/>
      <c r="C198" s="289"/>
      <c r="D198" s="289"/>
      <c r="E198" s="289"/>
      <c r="F198" s="289"/>
      <c r="G198" s="289"/>
      <c r="H198" s="289"/>
      <c r="I198" s="289"/>
      <c r="J198" s="289"/>
      <c r="K198" s="289"/>
    </row>
    <row r="199" s="1" customFormat="1" ht="13.5">
      <c r="B199" s="268"/>
      <c r="C199" s="269"/>
      <c r="D199" s="269"/>
      <c r="E199" s="269"/>
      <c r="F199" s="269"/>
      <c r="G199" s="269"/>
      <c r="H199" s="269"/>
      <c r="I199" s="269"/>
      <c r="J199" s="269"/>
      <c r="K199" s="270"/>
    </row>
    <row r="200" s="1" customFormat="1" ht="21">
      <c r="B200" s="271"/>
      <c r="C200" s="272" t="s">
        <v>558</v>
      </c>
      <c r="D200" s="272"/>
      <c r="E200" s="272"/>
      <c r="F200" s="272"/>
      <c r="G200" s="272"/>
      <c r="H200" s="272"/>
      <c r="I200" s="272"/>
      <c r="J200" s="272"/>
      <c r="K200" s="273"/>
    </row>
    <row r="201" s="1" customFormat="1" ht="25.5" customHeight="1">
      <c r="B201" s="271"/>
      <c r="C201" s="351" t="s">
        <v>559</v>
      </c>
      <c r="D201" s="351"/>
      <c r="E201" s="351"/>
      <c r="F201" s="351" t="s">
        <v>560</v>
      </c>
      <c r="G201" s="352"/>
      <c r="H201" s="351" t="s">
        <v>561</v>
      </c>
      <c r="I201" s="351"/>
      <c r="J201" s="351"/>
      <c r="K201" s="273"/>
    </row>
    <row r="202" s="1" customFormat="1" ht="5.25" customHeight="1">
      <c r="B202" s="306"/>
      <c r="C202" s="301"/>
      <c r="D202" s="301"/>
      <c r="E202" s="301"/>
      <c r="F202" s="301"/>
      <c r="G202" s="327"/>
      <c r="H202" s="301"/>
      <c r="I202" s="301"/>
      <c r="J202" s="301"/>
      <c r="K202" s="329"/>
    </row>
    <row r="203" s="1" customFormat="1" ht="15" customHeight="1">
      <c r="B203" s="306"/>
      <c r="C203" s="281" t="s">
        <v>551</v>
      </c>
      <c r="D203" s="281"/>
      <c r="E203" s="281"/>
      <c r="F203" s="304" t="s">
        <v>46</v>
      </c>
      <c r="G203" s="281"/>
      <c r="H203" s="281" t="s">
        <v>562</v>
      </c>
      <c r="I203" s="281"/>
      <c r="J203" s="281"/>
      <c r="K203" s="329"/>
    </row>
    <row r="204" s="1" customFormat="1" ht="15" customHeight="1">
      <c r="B204" s="306"/>
      <c r="C204" s="281"/>
      <c r="D204" s="281"/>
      <c r="E204" s="281"/>
      <c r="F204" s="304" t="s">
        <v>47</v>
      </c>
      <c r="G204" s="281"/>
      <c r="H204" s="281" t="s">
        <v>563</v>
      </c>
      <c r="I204" s="281"/>
      <c r="J204" s="281"/>
      <c r="K204" s="329"/>
    </row>
    <row r="205" s="1" customFormat="1" ht="15" customHeight="1">
      <c r="B205" s="306"/>
      <c r="C205" s="281"/>
      <c r="D205" s="281"/>
      <c r="E205" s="281"/>
      <c r="F205" s="304" t="s">
        <v>50</v>
      </c>
      <c r="G205" s="281"/>
      <c r="H205" s="281" t="s">
        <v>564</v>
      </c>
      <c r="I205" s="281"/>
      <c r="J205" s="281"/>
      <c r="K205" s="329"/>
    </row>
    <row r="206" s="1" customFormat="1" ht="15" customHeight="1">
      <c r="B206" s="306"/>
      <c r="C206" s="281"/>
      <c r="D206" s="281"/>
      <c r="E206" s="281"/>
      <c r="F206" s="304" t="s">
        <v>48</v>
      </c>
      <c r="G206" s="281"/>
      <c r="H206" s="281" t="s">
        <v>565</v>
      </c>
      <c r="I206" s="281"/>
      <c r="J206" s="281"/>
      <c r="K206" s="329"/>
    </row>
    <row r="207" s="1" customFormat="1" ht="15" customHeight="1">
      <c r="B207" s="306"/>
      <c r="C207" s="281"/>
      <c r="D207" s="281"/>
      <c r="E207" s="281"/>
      <c r="F207" s="304" t="s">
        <v>49</v>
      </c>
      <c r="G207" s="281"/>
      <c r="H207" s="281" t="s">
        <v>566</v>
      </c>
      <c r="I207" s="281"/>
      <c r="J207" s="281"/>
      <c r="K207" s="329"/>
    </row>
    <row r="208" s="1" customFormat="1" ht="15" customHeight="1">
      <c r="B208" s="306"/>
      <c r="C208" s="281"/>
      <c r="D208" s="281"/>
      <c r="E208" s="281"/>
      <c r="F208" s="304"/>
      <c r="G208" s="281"/>
      <c r="H208" s="281"/>
      <c r="I208" s="281"/>
      <c r="J208" s="281"/>
      <c r="K208" s="329"/>
    </row>
    <row r="209" s="1" customFormat="1" ht="15" customHeight="1">
      <c r="B209" s="306"/>
      <c r="C209" s="281" t="s">
        <v>505</v>
      </c>
      <c r="D209" s="281"/>
      <c r="E209" s="281"/>
      <c r="F209" s="304" t="s">
        <v>82</v>
      </c>
      <c r="G209" s="281"/>
      <c r="H209" s="281" t="s">
        <v>567</v>
      </c>
      <c r="I209" s="281"/>
      <c r="J209" s="281"/>
      <c r="K209" s="329"/>
    </row>
    <row r="210" s="1" customFormat="1" ht="15" customHeight="1">
      <c r="B210" s="306"/>
      <c r="C210" s="281"/>
      <c r="D210" s="281"/>
      <c r="E210" s="281"/>
      <c r="F210" s="304" t="s">
        <v>400</v>
      </c>
      <c r="G210" s="281"/>
      <c r="H210" s="281" t="s">
        <v>401</v>
      </c>
      <c r="I210" s="281"/>
      <c r="J210" s="281"/>
      <c r="K210" s="329"/>
    </row>
    <row r="211" s="1" customFormat="1" ht="15" customHeight="1">
      <c r="B211" s="306"/>
      <c r="C211" s="281"/>
      <c r="D211" s="281"/>
      <c r="E211" s="281"/>
      <c r="F211" s="304" t="s">
        <v>398</v>
      </c>
      <c r="G211" s="281"/>
      <c r="H211" s="281" t="s">
        <v>568</v>
      </c>
      <c r="I211" s="281"/>
      <c r="J211" s="281"/>
      <c r="K211" s="329"/>
    </row>
    <row r="212" s="1" customFormat="1" ht="15" customHeight="1">
      <c r="B212" s="353"/>
      <c r="C212" s="281"/>
      <c r="D212" s="281"/>
      <c r="E212" s="281"/>
      <c r="F212" s="304" t="s">
        <v>402</v>
      </c>
      <c r="G212" s="342"/>
      <c r="H212" s="333" t="s">
        <v>403</v>
      </c>
      <c r="I212" s="333"/>
      <c r="J212" s="333"/>
      <c r="K212" s="354"/>
    </row>
    <row r="213" s="1" customFormat="1" ht="15" customHeight="1">
      <c r="B213" s="353"/>
      <c r="C213" s="281"/>
      <c r="D213" s="281"/>
      <c r="E213" s="281"/>
      <c r="F213" s="304" t="s">
        <v>404</v>
      </c>
      <c r="G213" s="342"/>
      <c r="H213" s="333" t="s">
        <v>375</v>
      </c>
      <c r="I213" s="333"/>
      <c r="J213" s="333"/>
      <c r="K213" s="354"/>
    </row>
    <row r="214" s="1" customFormat="1" ht="15" customHeight="1">
      <c r="B214" s="353"/>
      <c r="C214" s="281"/>
      <c r="D214" s="281"/>
      <c r="E214" s="281"/>
      <c r="F214" s="304"/>
      <c r="G214" s="342"/>
      <c r="H214" s="333"/>
      <c r="I214" s="333"/>
      <c r="J214" s="333"/>
      <c r="K214" s="354"/>
    </row>
    <row r="215" s="1" customFormat="1" ht="15" customHeight="1">
      <c r="B215" s="353"/>
      <c r="C215" s="281" t="s">
        <v>529</v>
      </c>
      <c r="D215" s="281"/>
      <c r="E215" s="281"/>
      <c r="F215" s="304">
        <v>1</v>
      </c>
      <c r="G215" s="342"/>
      <c r="H215" s="333" t="s">
        <v>569</v>
      </c>
      <c r="I215" s="333"/>
      <c r="J215" s="333"/>
      <c r="K215" s="354"/>
    </row>
    <row r="216" s="1" customFormat="1" ht="15" customHeight="1">
      <c r="B216" s="353"/>
      <c r="C216" s="281"/>
      <c r="D216" s="281"/>
      <c r="E216" s="281"/>
      <c r="F216" s="304">
        <v>2</v>
      </c>
      <c r="G216" s="342"/>
      <c r="H216" s="333" t="s">
        <v>570</v>
      </c>
      <c r="I216" s="333"/>
      <c r="J216" s="333"/>
      <c r="K216" s="354"/>
    </row>
    <row r="217" s="1" customFormat="1" ht="15" customHeight="1">
      <c r="B217" s="353"/>
      <c r="C217" s="281"/>
      <c r="D217" s="281"/>
      <c r="E217" s="281"/>
      <c r="F217" s="304">
        <v>3</v>
      </c>
      <c r="G217" s="342"/>
      <c r="H217" s="333" t="s">
        <v>571</v>
      </c>
      <c r="I217" s="333"/>
      <c r="J217" s="333"/>
      <c r="K217" s="354"/>
    </row>
    <row r="218" s="1" customFormat="1" ht="15" customHeight="1">
      <c r="B218" s="353"/>
      <c r="C218" s="281"/>
      <c r="D218" s="281"/>
      <c r="E218" s="281"/>
      <c r="F218" s="304">
        <v>4</v>
      </c>
      <c r="G218" s="342"/>
      <c r="H218" s="333" t="s">
        <v>572</v>
      </c>
      <c r="I218" s="333"/>
      <c r="J218" s="333"/>
      <c r="K218" s="354"/>
    </row>
    <row r="219" s="1" customFormat="1" ht="12.75" customHeight="1">
      <c r="B219" s="355"/>
      <c r="C219" s="356"/>
      <c r="D219" s="356"/>
      <c r="E219" s="356"/>
      <c r="F219" s="356"/>
      <c r="G219" s="356"/>
      <c r="H219" s="356"/>
      <c r="I219" s="356"/>
      <c r="J219" s="356"/>
      <c r="K219" s="35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Kodýtek</dc:creator>
  <cp:lastModifiedBy>Pavel Kodýtek</cp:lastModifiedBy>
  <dcterms:created xsi:type="dcterms:W3CDTF">2025-10-24T07:41:59Z</dcterms:created>
  <dcterms:modified xsi:type="dcterms:W3CDTF">2025-10-24T07:42:02Z</dcterms:modified>
</cp:coreProperties>
</file>